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78E19E02-1578-4192-871B-2E52195B3CD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GroupA" sheetId="5" r:id="rId1"/>
    <sheet name="GroupB" sheetId="15" r:id="rId2"/>
    <sheet name="GroupC" sheetId="16" r:id="rId3"/>
    <sheet name="GroupD" sheetId="17" r:id="rId4"/>
    <sheet name="Options" sheetId="4" r:id="rId5"/>
  </sheets>
  <definedNames>
    <definedName name="home" localSheetId="1">GroupB!$A$13:$A$78</definedName>
    <definedName name="home" localSheetId="2">GroupC!$A$13:$A$78</definedName>
    <definedName name="home" localSheetId="3">GroupD!$A$13:$A$78</definedName>
    <definedName name="home">GroupA!$A$13:$A$78</definedName>
    <definedName name="homescore" localSheetId="1">GroupB!$C$13:$C$78</definedName>
    <definedName name="homescore" localSheetId="2">GroupC!$C$13:$C$78</definedName>
    <definedName name="homescore" localSheetId="3">GroupD!$C$13:$C$78</definedName>
    <definedName name="homescore">GroupA!$C$13:$C$78</definedName>
    <definedName name="visitor" localSheetId="1">GroupB!$B$13:$B$78</definedName>
    <definedName name="visitor" localSheetId="2">GroupC!$B$13:$B$78</definedName>
    <definedName name="visitor" localSheetId="3">GroupD!$B$13:$B$78</definedName>
    <definedName name="visitor">GroupA!$B$13:$B$78</definedName>
    <definedName name="visitorscore" localSheetId="1">GroupB!$E$13:$E$78</definedName>
    <definedName name="visitorscore" localSheetId="2">GroupC!$E$13:$E$78</definedName>
    <definedName name="visitorscore" localSheetId="3">GroupD!$E$13:$E$78</definedName>
    <definedName name="visitorscore">GroupA!$E$13:$E$78</definedName>
  </definedNames>
  <calcPr calcId="191029"/>
</workbook>
</file>

<file path=xl/calcChain.xml><?xml version="1.0" encoding="utf-8"?>
<calcChain xmlns="http://schemas.openxmlformats.org/spreadsheetml/2006/main">
  <c r="B27" i="17" l="1"/>
  <c r="A44" i="17" s="1"/>
  <c r="A78" i="17" s="1"/>
  <c r="A27" i="17"/>
  <c r="A61" i="17" s="1"/>
  <c r="B26" i="17"/>
  <c r="A43" i="17" s="1"/>
  <c r="A77" i="17" s="1"/>
  <c r="A26" i="17"/>
  <c r="A60" i="17" s="1"/>
  <c r="B25" i="17"/>
  <c r="A42" i="17" s="1"/>
  <c r="A76" i="17" s="1"/>
  <c r="A25" i="17"/>
  <c r="A59" i="17" s="1"/>
  <c r="B24" i="17"/>
  <c r="A41" i="17" s="1"/>
  <c r="A75" i="17" s="1"/>
  <c r="A24" i="17"/>
  <c r="A58" i="17" s="1"/>
  <c r="B23" i="17"/>
  <c r="A40" i="17" s="1"/>
  <c r="A74" i="17" s="1"/>
  <c r="A23" i="17"/>
  <c r="A57" i="17" s="1"/>
  <c r="B22" i="17"/>
  <c r="A39" i="17" s="1"/>
  <c r="A73" i="17" s="1"/>
  <c r="A22" i="17"/>
  <c r="A56" i="17" s="1"/>
  <c r="B21" i="17"/>
  <c r="A38" i="17" s="1"/>
  <c r="A72" i="17" s="1"/>
  <c r="A21" i="17"/>
  <c r="A55" i="17" s="1"/>
  <c r="B20" i="17"/>
  <c r="A37" i="17" s="1"/>
  <c r="A71" i="17" s="1"/>
  <c r="A20" i="17"/>
  <c r="A54" i="17" s="1"/>
  <c r="B19" i="17"/>
  <c r="A36" i="17" s="1"/>
  <c r="A70" i="17" s="1"/>
  <c r="A19" i="17"/>
  <c r="A53" i="17" s="1"/>
  <c r="B18" i="17"/>
  <c r="A35" i="17" s="1"/>
  <c r="A69" i="17" s="1"/>
  <c r="A18" i="17"/>
  <c r="A52" i="17" s="1"/>
  <c r="B17" i="17"/>
  <c r="A34" i="17" s="1"/>
  <c r="A68" i="17" s="1"/>
  <c r="A17" i="17"/>
  <c r="A51" i="17" s="1"/>
  <c r="B16" i="17"/>
  <c r="A33" i="17" s="1"/>
  <c r="A67" i="17" s="1"/>
  <c r="A16" i="17"/>
  <c r="A50" i="17" s="1"/>
  <c r="B15" i="17"/>
  <c r="A32" i="17" s="1"/>
  <c r="A66" i="17" s="1"/>
  <c r="A15" i="17"/>
  <c r="A49" i="17" s="1"/>
  <c r="B14" i="17"/>
  <c r="A31" i="17" s="1"/>
  <c r="A65" i="17" s="1"/>
  <c r="A14" i="17"/>
  <c r="A48" i="17" s="1"/>
  <c r="B13" i="17"/>
  <c r="A30" i="17" s="1"/>
  <c r="A13" i="17"/>
  <c r="A47" i="17" s="1"/>
  <c r="S8" i="17"/>
  <c r="S7" i="17"/>
  <c r="S6" i="17"/>
  <c r="S5" i="17"/>
  <c r="S4" i="17"/>
  <c r="S3" i="17"/>
  <c r="B27" i="16"/>
  <c r="A44" i="16" s="1"/>
  <c r="A78" i="16" s="1"/>
  <c r="A27" i="16"/>
  <c r="A61" i="16" s="1"/>
  <c r="B26" i="16"/>
  <c r="A43" i="16" s="1"/>
  <c r="A77" i="16" s="1"/>
  <c r="A26" i="16"/>
  <c r="A60" i="16" s="1"/>
  <c r="B25" i="16"/>
  <c r="A42" i="16" s="1"/>
  <c r="A76" i="16" s="1"/>
  <c r="A25" i="16"/>
  <c r="A59" i="16" s="1"/>
  <c r="B24" i="16"/>
  <c r="A41" i="16" s="1"/>
  <c r="A75" i="16" s="1"/>
  <c r="A24" i="16"/>
  <c r="A58" i="16" s="1"/>
  <c r="B23" i="16"/>
  <c r="A40" i="16" s="1"/>
  <c r="A74" i="16" s="1"/>
  <c r="A23" i="16"/>
  <c r="A57" i="16" s="1"/>
  <c r="B22" i="16"/>
  <c r="A39" i="16" s="1"/>
  <c r="A73" i="16" s="1"/>
  <c r="A22" i="16"/>
  <c r="A56" i="16" s="1"/>
  <c r="B21" i="16"/>
  <c r="A38" i="16" s="1"/>
  <c r="A72" i="16" s="1"/>
  <c r="A21" i="16"/>
  <c r="A55" i="16" s="1"/>
  <c r="B20" i="16"/>
  <c r="A37" i="16" s="1"/>
  <c r="A71" i="16" s="1"/>
  <c r="A20" i="16"/>
  <c r="A54" i="16" s="1"/>
  <c r="B19" i="16"/>
  <c r="A36" i="16" s="1"/>
  <c r="A70" i="16" s="1"/>
  <c r="A19" i="16"/>
  <c r="A53" i="16" s="1"/>
  <c r="B18" i="16"/>
  <c r="A35" i="16" s="1"/>
  <c r="A69" i="16" s="1"/>
  <c r="A18" i="16"/>
  <c r="A52" i="16" s="1"/>
  <c r="B17" i="16"/>
  <c r="A34" i="16" s="1"/>
  <c r="A68" i="16" s="1"/>
  <c r="A17" i="16"/>
  <c r="A51" i="16" s="1"/>
  <c r="B16" i="16"/>
  <c r="A33" i="16" s="1"/>
  <c r="A67" i="16" s="1"/>
  <c r="A16" i="16"/>
  <c r="A50" i="16" s="1"/>
  <c r="B15" i="16"/>
  <c r="A32" i="16" s="1"/>
  <c r="A66" i="16" s="1"/>
  <c r="A15" i="16"/>
  <c r="A49" i="16" s="1"/>
  <c r="B14" i="16"/>
  <c r="A31" i="16" s="1"/>
  <c r="A65" i="16" s="1"/>
  <c r="A14" i="16"/>
  <c r="A48" i="16" s="1"/>
  <c r="B13" i="16"/>
  <c r="A30" i="16" s="1"/>
  <c r="A13" i="16"/>
  <c r="A47" i="16" s="1"/>
  <c r="S8" i="16"/>
  <c r="S7" i="16"/>
  <c r="S6" i="16"/>
  <c r="S5" i="16"/>
  <c r="S4" i="16"/>
  <c r="S3" i="16"/>
  <c r="B27" i="15"/>
  <c r="A44" i="15" s="1"/>
  <c r="A78" i="15" s="1"/>
  <c r="A27" i="15"/>
  <c r="A61" i="15" s="1"/>
  <c r="B26" i="15"/>
  <c r="A43" i="15" s="1"/>
  <c r="A77" i="15" s="1"/>
  <c r="A26" i="15"/>
  <c r="A60" i="15" s="1"/>
  <c r="B25" i="15"/>
  <c r="A42" i="15" s="1"/>
  <c r="A76" i="15" s="1"/>
  <c r="A25" i="15"/>
  <c r="A59" i="15" s="1"/>
  <c r="B24" i="15"/>
  <c r="A41" i="15" s="1"/>
  <c r="A75" i="15" s="1"/>
  <c r="A24" i="15"/>
  <c r="A58" i="15" s="1"/>
  <c r="B23" i="15"/>
  <c r="A40" i="15" s="1"/>
  <c r="A74" i="15" s="1"/>
  <c r="A23" i="15"/>
  <c r="A57" i="15" s="1"/>
  <c r="B22" i="15"/>
  <c r="A39" i="15" s="1"/>
  <c r="A73" i="15" s="1"/>
  <c r="A22" i="15"/>
  <c r="A56" i="15" s="1"/>
  <c r="B21" i="15"/>
  <c r="A38" i="15" s="1"/>
  <c r="A72" i="15" s="1"/>
  <c r="A21" i="15"/>
  <c r="A55" i="15" s="1"/>
  <c r="B20" i="15"/>
  <c r="A37" i="15" s="1"/>
  <c r="A71" i="15" s="1"/>
  <c r="A20" i="15"/>
  <c r="A54" i="15" s="1"/>
  <c r="B19" i="15"/>
  <c r="A36" i="15" s="1"/>
  <c r="A70" i="15" s="1"/>
  <c r="A19" i="15"/>
  <c r="A53" i="15" s="1"/>
  <c r="B18" i="15"/>
  <c r="A35" i="15" s="1"/>
  <c r="A69" i="15" s="1"/>
  <c r="A18" i="15"/>
  <c r="A52" i="15" s="1"/>
  <c r="B17" i="15"/>
  <c r="A34" i="15" s="1"/>
  <c r="A68" i="15" s="1"/>
  <c r="A17" i="15"/>
  <c r="A51" i="15" s="1"/>
  <c r="B16" i="15"/>
  <c r="A33" i="15" s="1"/>
  <c r="A67" i="15" s="1"/>
  <c r="A16" i="15"/>
  <c r="A50" i="15" s="1"/>
  <c r="B15" i="15"/>
  <c r="A32" i="15" s="1"/>
  <c r="A66" i="15" s="1"/>
  <c r="A15" i="15"/>
  <c r="A49" i="15" s="1"/>
  <c r="B14" i="15"/>
  <c r="A31" i="15" s="1"/>
  <c r="A65" i="15" s="1"/>
  <c r="A14" i="15"/>
  <c r="A48" i="15" s="1"/>
  <c r="B13" i="15"/>
  <c r="A30" i="15" s="1"/>
  <c r="A13" i="15"/>
  <c r="A47" i="15" s="1"/>
  <c r="S8" i="15"/>
  <c r="S7" i="15"/>
  <c r="S6" i="15"/>
  <c r="S5" i="15"/>
  <c r="S4" i="15"/>
  <c r="S3" i="15"/>
  <c r="S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B18" i="5"/>
  <c r="A18" i="5"/>
  <c r="B17" i="5"/>
  <c r="A17" i="5"/>
  <c r="B16" i="5"/>
  <c r="A16" i="5"/>
  <c r="B15" i="5"/>
  <c r="A15" i="5"/>
  <c r="B14" i="5"/>
  <c r="A14" i="5"/>
  <c r="B13" i="5"/>
  <c r="A13" i="5"/>
  <c r="S7" i="5"/>
  <c r="S6" i="5"/>
  <c r="S5" i="5"/>
  <c r="S4" i="5"/>
  <c r="S3" i="5"/>
  <c r="T6" i="5" l="1" a="1"/>
  <c r="A64" i="17"/>
  <c r="B30" i="17"/>
  <c r="B64" i="17" s="1"/>
  <c r="B31" i="17"/>
  <c r="B65" i="17" s="1"/>
  <c r="B32" i="17"/>
  <c r="B66" i="17" s="1"/>
  <c r="B33" i="17"/>
  <c r="B67" i="17" s="1"/>
  <c r="B34" i="17"/>
  <c r="B68" i="17" s="1"/>
  <c r="B35" i="17"/>
  <c r="B69" i="17" s="1"/>
  <c r="B36" i="17"/>
  <c r="B70" i="17" s="1"/>
  <c r="B37" i="17"/>
  <c r="B71" i="17" s="1"/>
  <c r="B38" i="17"/>
  <c r="B72" i="17" s="1"/>
  <c r="B39" i="17"/>
  <c r="B73" i="17" s="1"/>
  <c r="B40" i="17"/>
  <c r="B74" i="17" s="1"/>
  <c r="B41" i="17"/>
  <c r="B75" i="17" s="1"/>
  <c r="B42" i="17"/>
  <c r="B76" i="17" s="1"/>
  <c r="B43" i="17"/>
  <c r="B77" i="17" s="1"/>
  <c r="B44" i="17"/>
  <c r="B78" i="17" s="1"/>
  <c r="B47" i="17"/>
  <c r="B48" i="17"/>
  <c r="B49" i="17"/>
  <c r="B50" i="17"/>
  <c r="B51" i="17"/>
  <c r="B52" i="17"/>
  <c r="B53" i="17"/>
  <c r="B54" i="17"/>
  <c r="B55" i="17"/>
  <c r="B56" i="17"/>
  <c r="B57" i="17"/>
  <c r="B58" i="17"/>
  <c r="B59" i="17"/>
  <c r="B60" i="17"/>
  <c r="B61" i="17"/>
  <c r="A64" i="16"/>
  <c r="B30" i="16"/>
  <c r="B64" i="16" s="1"/>
  <c r="B31" i="16"/>
  <c r="B65" i="16" s="1"/>
  <c r="B32" i="16"/>
  <c r="B66" i="16" s="1"/>
  <c r="B33" i="16"/>
  <c r="B67" i="16" s="1"/>
  <c r="B34" i="16"/>
  <c r="B68" i="16" s="1"/>
  <c r="B35" i="16"/>
  <c r="B69" i="16" s="1"/>
  <c r="B36" i="16"/>
  <c r="B70" i="16" s="1"/>
  <c r="B37" i="16"/>
  <c r="B71" i="16" s="1"/>
  <c r="B38" i="16"/>
  <c r="B72" i="16" s="1"/>
  <c r="B39" i="16"/>
  <c r="B73" i="16" s="1"/>
  <c r="B40" i="16"/>
  <c r="B74" i="16" s="1"/>
  <c r="B41" i="16"/>
  <c r="B75" i="16" s="1"/>
  <c r="B42" i="16"/>
  <c r="B76" i="16" s="1"/>
  <c r="B43" i="16"/>
  <c r="B77" i="16" s="1"/>
  <c r="B44" i="16"/>
  <c r="B78" i="16" s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A64" i="15"/>
  <c r="B30" i="15"/>
  <c r="B64" i="15" s="1"/>
  <c r="B31" i="15"/>
  <c r="B65" i="15" s="1"/>
  <c r="B32" i="15"/>
  <c r="B66" i="15" s="1"/>
  <c r="B33" i="15"/>
  <c r="B67" i="15" s="1"/>
  <c r="B34" i="15"/>
  <c r="B68" i="15" s="1"/>
  <c r="B35" i="15"/>
  <c r="B69" i="15" s="1"/>
  <c r="B36" i="15"/>
  <c r="B70" i="15" s="1"/>
  <c r="B37" i="15"/>
  <c r="B71" i="15" s="1"/>
  <c r="B38" i="15"/>
  <c r="B72" i="15" s="1"/>
  <c r="B39" i="15"/>
  <c r="B73" i="15" s="1"/>
  <c r="B40" i="15"/>
  <c r="B74" i="15" s="1"/>
  <c r="B41" i="15"/>
  <c r="B75" i="15" s="1"/>
  <c r="B42" i="15"/>
  <c r="B76" i="15" s="1"/>
  <c r="B43" i="15"/>
  <c r="B77" i="15" s="1"/>
  <c r="B44" i="15"/>
  <c r="B78" i="15" s="1"/>
  <c r="B47" i="15"/>
  <c r="B48" i="15"/>
  <c r="B49" i="15"/>
  <c r="B50" i="15"/>
  <c r="B51" i="15"/>
  <c r="B52" i="15"/>
  <c r="B53" i="15"/>
  <c r="B54" i="15"/>
  <c r="B55" i="15"/>
  <c r="B56" i="15"/>
  <c r="B57" i="15"/>
  <c r="B58" i="15"/>
  <c r="B59" i="15"/>
  <c r="B60" i="15"/>
  <c r="B61" i="15"/>
  <c r="X7" i="5"/>
  <c r="X8" i="5"/>
  <c r="T6" i="5" l="1"/>
  <c r="W8" i="15" a="1"/>
  <c r="W8" i="15" s="1"/>
  <c r="V3" i="5" a="1"/>
  <c r="V3" i="5" s="1"/>
  <c r="Y4" i="5"/>
  <c r="V6" i="5" a="1"/>
  <c r="V6" i="5" s="1"/>
  <c r="W5" i="5" a="1"/>
  <c r="W5" i="5" s="1"/>
  <c r="U5" i="5" a="1"/>
  <c r="U5" i="5" s="1"/>
  <c r="U6" i="5" a="1"/>
  <c r="U6" i="5" s="1"/>
  <c r="T7" i="5" a="1"/>
  <c r="T7" i="5" s="1"/>
  <c r="W4" i="5" a="1"/>
  <c r="W4" i="5" s="1"/>
  <c r="U8" i="5" a="1"/>
  <c r="U8" i="5" s="1"/>
  <c r="Y7" i="5"/>
  <c r="Z7" i="5" s="1"/>
  <c r="Y3" i="5"/>
  <c r="W7" i="5" a="1"/>
  <c r="W7" i="5" s="1"/>
  <c r="V4" i="5" a="1"/>
  <c r="V4" i="5" s="1"/>
  <c r="Y6" i="5"/>
  <c r="V7" i="5" a="1"/>
  <c r="V7" i="5" s="1"/>
  <c r="X3" i="17"/>
  <c r="T5" i="5" a="1"/>
  <c r="T5" i="5" s="1"/>
  <c r="W6" i="5" a="1"/>
  <c r="W6" i="5" s="1"/>
  <c r="U7" i="5" a="1"/>
  <c r="U7" i="5" s="1"/>
  <c r="W8" i="5" a="1"/>
  <c r="W8" i="5" s="1"/>
  <c r="V5" i="5" a="1"/>
  <c r="V5" i="5" s="1"/>
  <c r="U3" i="5" a="1"/>
  <c r="U3" i="5" s="1"/>
  <c r="T3" i="5" a="1"/>
  <c r="T3" i="5" s="1"/>
  <c r="U3" i="16" a="1"/>
  <c r="U3" i="16" s="1"/>
  <c r="T8" i="5" a="1"/>
  <c r="T8" i="5" s="1"/>
  <c r="X4" i="5"/>
  <c r="Z4" i="5" s="1"/>
  <c r="Y8" i="5"/>
  <c r="Z8" i="5" s="1"/>
  <c r="X6" i="5"/>
  <c r="X5" i="5"/>
  <c r="X3" i="5"/>
  <c r="V8" i="5" a="1"/>
  <c r="V8" i="5" s="1"/>
  <c r="W3" i="5" a="1"/>
  <c r="W3" i="5" s="1"/>
  <c r="Y5" i="5"/>
  <c r="U4" i="5" a="1"/>
  <c r="U4" i="5" s="1"/>
  <c r="T4" i="5" a="1"/>
  <c r="T4" i="5" s="1"/>
  <c r="X8" i="17"/>
  <c r="Y7" i="17"/>
  <c r="Y3" i="17"/>
  <c r="Z3" i="17" s="1"/>
  <c r="Y4" i="17"/>
  <c r="U3" i="17" a="1"/>
  <c r="U3" i="17" s="1"/>
  <c r="T4" i="17" a="1"/>
  <c r="T4" i="17" s="1"/>
  <c r="V4" i="17" a="1"/>
  <c r="V4" i="17" s="1"/>
  <c r="X4" i="17"/>
  <c r="U5" i="17" a="1"/>
  <c r="U5" i="17" s="1"/>
  <c r="W5" i="17" a="1"/>
  <c r="W5" i="17" s="1"/>
  <c r="T6" i="17" a="1"/>
  <c r="T6" i="17" s="1"/>
  <c r="V6" i="17" a="1"/>
  <c r="V6" i="17" s="1"/>
  <c r="X6" i="17"/>
  <c r="U7" i="17" a="1"/>
  <c r="U7" i="17" s="1"/>
  <c r="W7" i="17" a="1"/>
  <c r="W7" i="17" s="1"/>
  <c r="T8" i="17" a="1"/>
  <c r="T8" i="17" s="1"/>
  <c r="V8" i="17" a="1"/>
  <c r="V8" i="17" s="1"/>
  <c r="V3" i="17" a="1"/>
  <c r="V3" i="17" s="1"/>
  <c r="W8" i="17" a="1"/>
  <c r="W8" i="17" s="1"/>
  <c r="Y5" i="17"/>
  <c r="Y6" i="17"/>
  <c r="Y8" i="17"/>
  <c r="W3" i="17" a="1"/>
  <c r="W3" i="17" s="1"/>
  <c r="U4" i="17" a="1"/>
  <c r="U4" i="17" s="1"/>
  <c r="W4" i="17" a="1"/>
  <c r="W4" i="17" s="1"/>
  <c r="T5" i="17" a="1"/>
  <c r="T5" i="17" s="1"/>
  <c r="V5" i="17" a="1"/>
  <c r="V5" i="17" s="1"/>
  <c r="X5" i="17"/>
  <c r="U6" i="17" a="1"/>
  <c r="U6" i="17" s="1"/>
  <c r="W6" i="17" a="1"/>
  <c r="W6" i="17" s="1"/>
  <c r="T7" i="17" a="1"/>
  <c r="T7" i="17" s="1"/>
  <c r="V7" i="17" a="1"/>
  <c r="V7" i="17" s="1"/>
  <c r="X7" i="17"/>
  <c r="U8" i="17" a="1"/>
  <c r="U8" i="17" s="1"/>
  <c r="AA8" i="17" s="1"/>
  <c r="T3" i="17" a="1"/>
  <c r="T3" i="17" s="1"/>
  <c r="X8" i="16"/>
  <c r="Y7" i="16"/>
  <c r="Y3" i="16"/>
  <c r="Y6" i="16"/>
  <c r="T3" i="16" a="1"/>
  <c r="T3" i="16" s="1"/>
  <c r="W3" i="16" a="1"/>
  <c r="W3" i="16" s="1"/>
  <c r="T4" i="16" a="1"/>
  <c r="T4" i="16" s="1"/>
  <c r="V4" i="16" a="1"/>
  <c r="V4" i="16" s="1"/>
  <c r="X4" i="16"/>
  <c r="U5" i="16" a="1"/>
  <c r="U5" i="16" s="1"/>
  <c r="W5" i="16" a="1"/>
  <c r="W5" i="16" s="1"/>
  <c r="T6" i="16" a="1"/>
  <c r="T6" i="16" s="1"/>
  <c r="V6" i="16" a="1"/>
  <c r="V6" i="16" s="1"/>
  <c r="X6" i="16"/>
  <c r="U7" i="16" a="1"/>
  <c r="U7" i="16" s="1"/>
  <c r="W7" i="16" a="1"/>
  <c r="W7" i="16" s="1"/>
  <c r="T8" i="16" a="1"/>
  <c r="T8" i="16" s="1"/>
  <c r="V8" i="16" a="1"/>
  <c r="V8" i="16" s="1"/>
  <c r="W8" i="16" a="1"/>
  <c r="W8" i="16" s="1"/>
  <c r="Y5" i="16"/>
  <c r="Y8" i="16"/>
  <c r="Y4" i="16"/>
  <c r="V3" i="16" a="1"/>
  <c r="V3" i="16" s="1"/>
  <c r="AA3" i="16" s="1"/>
  <c r="X3" i="16"/>
  <c r="U4" i="16" a="1"/>
  <c r="U4" i="16" s="1"/>
  <c r="W4" i="16" a="1"/>
  <c r="W4" i="16" s="1"/>
  <c r="T5" i="16" a="1"/>
  <c r="T5" i="16" s="1"/>
  <c r="V5" i="16" a="1"/>
  <c r="V5" i="16" s="1"/>
  <c r="X5" i="16"/>
  <c r="U6" i="16" a="1"/>
  <c r="U6" i="16" s="1"/>
  <c r="W6" i="16" a="1"/>
  <c r="W6" i="16" s="1"/>
  <c r="T7" i="16" a="1"/>
  <c r="T7" i="16" s="1"/>
  <c r="V7" i="16" a="1"/>
  <c r="V7" i="16" s="1"/>
  <c r="X7" i="16"/>
  <c r="U8" i="16" a="1"/>
  <c r="U8" i="16" s="1"/>
  <c r="AA6" i="5"/>
  <c r="X8" i="15"/>
  <c r="Y7" i="15"/>
  <c r="Y3" i="15"/>
  <c r="Y6" i="15"/>
  <c r="T3" i="15" a="1"/>
  <c r="T3" i="15" s="1"/>
  <c r="T4" i="15" a="1"/>
  <c r="T4" i="15" s="1"/>
  <c r="V4" i="15" a="1"/>
  <c r="V4" i="15" s="1"/>
  <c r="X4" i="15"/>
  <c r="U5" i="15" a="1"/>
  <c r="U5" i="15" s="1"/>
  <c r="W5" i="15" a="1"/>
  <c r="W5" i="15" s="1"/>
  <c r="T6" i="15" a="1"/>
  <c r="T6" i="15" s="1"/>
  <c r="V6" i="15" a="1"/>
  <c r="V6" i="15" s="1"/>
  <c r="X6" i="15"/>
  <c r="U7" i="15" a="1"/>
  <c r="U7" i="15" s="1"/>
  <c r="W7" i="15" a="1"/>
  <c r="W7" i="15" s="1"/>
  <c r="T8" i="15" a="1"/>
  <c r="T8" i="15" s="1"/>
  <c r="V8" i="15" a="1"/>
  <c r="V8" i="15" s="1"/>
  <c r="W3" i="15" a="1"/>
  <c r="W3" i="15" s="1"/>
  <c r="Y5" i="15"/>
  <c r="Y8" i="15"/>
  <c r="Y4" i="15"/>
  <c r="V3" i="15" a="1"/>
  <c r="V3" i="15" s="1"/>
  <c r="U4" i="15" a="1"/>
  <c r="U4" i="15" s="1"/>
  <c r="W4" i="15" a="1"/>
  <c r="W4" i="15" s="1"/>
  <c r="T5" i="15" a="1"/>
  <c r="T5" i="15" s="1"/>
  <c r="V5" i="15" a="1"/>
  <c r="V5" i="15" s="1"/>
  <c r="X5" i="15"/>
  <c r="U6" i="15" a="1"/>
  <c r="U6" i="15" s="1"/>
  <c r="W6" i="15" a="1"/>
  <c r="W6" i="15" s="1"/>
  <c r="T7" i="15" a="1"/>
  <c r="T7" i="15" s="1"/>
  <c r="V7" i="15" a="1"/>
  <c r="V7" i="15" s="1"/>
  <c r="X7" i="15"/>
  <c r="U8" i="15" a="1"/>
  <c r="U8" i="15" s="1"/>
  <c r="AA8" i="15" s="1"/>
  <c r="U3" i="15" a="1"/>
  <c r="U3" i="15" s="1"/>
  <c r="X3" i="15"/>
  <c r="Z6" i="5"/>
  <c r="AA3" i="5" l="1"/>
  <c r="AA5" i="5"/>
  <c r="AA8" i="5"/>
  <c r="AB8" i="5" s="1"/>
  <c r="Z5" i="5"/>
  <c r="AA7" i="5"/>
  <c r="AB7" i="5" s="1"/>
  <c r="AA4" i="5"/>
  <c r="AB4" i="5" s="1"/>
  <c r="Z3" i="5"/>
  <c r="AB3" i="5" s="1"/>
  <c r="AA6" i="17"/>
  <c r="AA4" i="16"/>
  <c r="AA3" i="15"/>
  <c r="AA8" i="16"/>
  <c r="Z7" i="17"/>
  <c r="Z6" i="17"/>
  <c r="AB6" i="17" s="1"/>
  <c r="Z8" i="17"/>
  <c r="AB8" i="17" s="1"/>
  <c r="AA5" i="16"/>
  <c r="AA5" i="17"/>
  <c r="AA3" i="17"/>
  <c r="AB3" i="17" s="1"/>
  <c r="Z5" i="17"/>
  <c r="AB5" i="17" s="1"/>
  <c r="Z4" i="17"/>
  <c r="AA4" i="17"/>
  <c r="AA7" i="17"/>
  <c r="Z5" i="16"/>
  <c r="Z6" i="16"/>
  <c r="Z7" i="16"/>
  <c r="Z3" i="16"/>
  <c r="AB3" i="16" s="1"/>
  <c r="AB4" i="16"/>
  <c r="Z4" i="16"/>
  <c r="Z8" i="16"/>
  <c r="AB8" i="16" s="1"/>
  <c r="AA4" i="15"/>
  <c r="AA6" i="16"/>
  <c r="AA7" i="16"/>
  <c r="AB7" i="16" s="1"/>
  <c r="Z5" i="15"/>
  <c r="Z6" i="15"/>
  <c r="Z8" i="15"/>
  <c r="AB8" i="15" s="1"/>
  <c r="AA5" i="15"/>
  <c r="AB5" i="15" s="1"/>
  <c r="Z3" i="15"/>
  <c r="AB3" i="15" s="1"/>
  <c r="Z7" i="15"/>
  <c r="Z4" i="15"/>
  <c r="AA6" i="15"/>
  <c r="AB6" i="15" s="1"/>
  <c r="AA7" i="15"/>
  <c r="AB6" i="5"/>
  <c r="AB5" i="5" l="1"/>
  <c r="H15" i="5" s="1" a="1"/>
  <c r="H15" i="5" s="1"/>
  <c r="O15" i="5" s="1"/>
  <c r="AB6" i="16"/>
  <c r="AB4" i="17"/>
  <c r="AB7" i="17"/>
  <c r="H18" i="17" s="1" a="1"/>
  <c r="H18" i="17" s="1"/>
  <c r="AB5" i="16"/>
  <c r="H19" i="17" a="1"/>
  <c r="H19" i="17" s="1"/>
  <c r="H16" i="17" a="1"/>
  <c r="H16" i="17" s="1"/>
  <c r="AB7" i="15"/>
  <c r="H20" i="16" a="1"/>
  <c r="H20" i="16" s="1"/>
  <c r="H19" i="16" a="1"/>
  <c r="H19" i="16" s="1"/>
  <c r="H18" i="16" a="1"/>
  <c r="H18" i="16" s="1"/>
  <c r="H17" i="16" a="1"/>
  <c r="H17" i="16" s="1"/>
  <c r="H16" i="16" a="1"/>
  <c r="H16" i="16" s="1"/>
  <c r="H15" i="16" a="1"/>
  <c r="H15" i="16" s="1"/>
  <c r="AB4" i="15"/>
  <c r="H20" i="15" s="1" a="1"/>
  <c r="H20" i="15" s="1"/>
  <c r="H18" i="5" l="1" a="1"/>
  <c r="H18" i="5" s="1"/>
  <c r="K18" i="5" s="1"/>
  <c r="H19" i="5" a="1"/>
  <c r="H19" i="5" s="1"/>
  <c r="O19" i="5" s="1"/>
  <c r="H16" i="5" a="1"/>
  <c r="H16" i="5" s="1"/>
  <c r="O16" i="5" s="1"/>
  <c r="H17" i="5" a="1"/>
  <c r="H17" i="5" s="1"/>
  <c r="M17" i="5" s="1"/>
  <c r="H20" i="5" a="1"/>
  <c r="H20" i="5" s="1"/>
  <c r="K20" i="5" s="1"/>
  <c r="H20" i="17" a="1"/>
  <c r="H20" i="17" s="1"/>
  <c r="H15" i="17" a="1"/>
  <c r="H15" i="17" s="1"/>
  <c r="P15" i="17" s="1"/>
  <c r="H15" i="15" a="1"/>
  <c r="H15" i="15" s="1"/>
  <c r="I15" i="15" s="1"/>
  <c r="H17" i="15" a="1"/>
  <c r="H17" i="15" s="1"/>
  <c r="M17" i="15" s="1"/>
  <c r="H17" i="17" a="1"/>
  <c r="H17" i="17" s="1"/>
  <c r="K17" i="17" s="1"/>
  <c r="H19" i="15" a="1"/>
  <c r="H19" i="15" s="1"/>
  <c r="O16" i="17"/>
  <c r="M16" i="17"/>
  <c r="K16" i="17"/>
  <c r="I16" i="17"/>
  <c r="P16" i="17"/>
  <c r="N16" i="17"/>
  <c r="L16" i="17"/>
  <c r="J16" i="17"/>
  <c r="O18" i="17"/>
  <c r="M18" i="17"/>
  <c r="K18" i="17"/>
  <c r="I18" i="17"/>
  <c r="P18" i="17"/>
  <c r="N18" i="17"/>
  <c r="L18" i="17"/>
  <c r="J18" i="17"/>
  <c r="O20" i="17"/>
  <c r="M20" i="17"/>
  <c r="K20" i="17"/>
  <c r="I20" i="17"/>
  <c r="P20" i="17"/>
  <c r="N20" i="17"/>
  <c r="L20" i="17"/>
  <c r="J20" i="17"/>
  <c r="M15" i="17"/>
  <c r="K15" i="17"/>
  <c r="I15" i="17"/>
  <c r="J15" i="17"/>
  <c r="O19" i="17"/>
  <c r="M19" i="17"/>
  <c r="K19" i="17"/>
  <c r="I19" i="17"/>
  <c r="P19" i="17"/>
  <c r="N19" i="17"/>
  <c r="L19" i="17"/>
  <c r="J19" i="17"/>
  <c r="O16" i="16"/>
  <c r="M16" i="16"/>
  <c r="K16" i="16"/>
  <c r="I16" i="16"/>
  <c r="P16" i="16"/>
  <c r="N16" i="16"/>
  <c r="L16" i="16"/>
  <c r="J16" i="16"/>
  <c r="O18" i="16"/>
  <c r="M18" i="16"/>
  <c r="K18" i="16"/>
  <c r="I18" i="16"/>
  <c r="P18" i="16"/>
  <c r="N18" i="16"/>
  <c r="L18" i="16"/>
  <c r="J18" i="16"/>
  <c r="O20" i="16"/>
  <c r="M20" i="16"/>
  <c r="K20" i="16"/>
  <c r="I20" i="16"/>
  <c r="P20" i="16"/>
  <c r="N20" i="16"/>
  <c r="L20" i="16"/>
  <c r="J20" i="16"/>
  <c r="O15" i="16"/>
  <c r="M15" i="16"/>
  <c r="K15" i="16"/>
  <c r="I15" i="16"/>
  <c r="P15" i="16"/>
  <c r="N15" i="16"/>
  <c r="L15" i="16"/>
  <c r="J15" i="16"/>
  <c r="O17" i="16"/>
  <c r="M17" i="16"/>
  <c r="K17" i="16"/>
  <c r="I17" i="16"/>
  <c r="P17" i="16"/>
  <c r="N17" i="16"/>
  <c r="L17" i="16"/>
  <c r="J17" i="16"/>
  <c r="O19" i="16"/>
  <c r="M19" i="16"/>
  <c r="K19" i="16"/>
  <c r="I19" i="16"/>
  <c r="P19" i="16"/>
  <c r="N19" i="16"/>
  <c r="L19" i="16"/>
  <c r="J19" i="16"/>
  <c r="H16" i="15" a="1"/>
  <c r="H16" i="15" s="1"/>
  <c r="N16" i="15" s="1"/>
  <c r="H18" i="15" a="1"/>
  <c r="H18" i="15" s="1"/>
  <c r="O18" i="15" s="1"/>
  <c r="M18" i="15"/>
  <c r="I18" i="15"/>
  <c r="N18" i="15"/>
  <c r="J18" i="15"/>
  <c r="O20" i="15"/>
  <c r="M20" i="15"/>
  <c r="K20" i="15"/>
  <c r="I20" i="15"/>
  <c r="P20" i="15"/>
  <c r="N20" i="15"/>
  <c r="L20" i="15"/>
  <c r="J20" i="15"/>
  <c r="O15" i="15"/>
  <c r="M15" i="15"/>
  <c r="K15" i="15"/>
  <c r="L15" i="15"/>
  <c r="J15" i="15"/>
  <c r="O17" i="15"/>
  <c r="N17" i="15"/>
  <c r="L17" i="15"/>
  <c r="O19" i="15"/>
  <c r="M19" i="15"/>
  <c r="K19" i="15"/>
  <c r="I19" i="15"/>
  <c r="P19" i="15"/>
  <c r="N19" i="15"/>
  <c r="L19" i="15"/>
  <c r="J19" i="15"/>
  <c r="N15" i="5"/>
  <c r="L15" i="5"/>
  <c r="I15" i="5"/>
  <c r="J15" i="5"/>
  <c r="K15" i="5"/>
  <c r="M15" i="5"/>
  <c r="P15" i="5"/>
  <c r="O18" i="5" l="1"/>
  <c r="L18" i="5"/>
  <c r="J20" i="5"/>
  <c r="I20" i="5"/>
  <c r="N20" i="5"/>
  <c r="I19" i="5"/>
  <c r="L20" i="5"/>
  <c r="O20" i="5"/>
  <c r="P20" i="5"/>
  <c r="M20" i="5"/>
  <c r="P18" i="5"/>
  <c r="L19" i="5"/>
  <c r="P19" i="5"/>
  <c r="J19" i="5"/>
  <c r="M18" i="5"/>
  <c r="N19" i="5"/>
  <c r="M19" i="5"/>
  <c r="K19" i="5"/>
  <c r="J18" i="5"/>
  <c r="I18" i="5"/>
  <c r="N18" i="5"/>
  <c r="K16" i="5"/>
  <c r="P17" i="5"/>
  <c r="J16" i="5"/>
  <c r="O17" i="5"/>
  <c r="K17" i="5"/>
  <c r="I16" i="5"/>
  <c r="I17" i="5"/>
  <c r="M16" i="5"/>
  <c r="N16" i="5"/>
  <c r="L17" i="5"/>
  <c r="P16" i="5"/>
  <c r="L16" i="5"/>
  <c r="N17" i="5"/>
  <c r="J17" i="5"/>
  <c r="M17" i="17"/>
  <c r="L17" i="17"/>
  <c r="O17" i="17"/>
  <c r="N17" i="17"/>
  <c r="P17" i="15"/>
  <c r="K16" i="15"/>
  <c r="I17" i="15"/>
  <c r="N15" i="15"/>
  <c r="J16" i="15"/>
  <c r="M16" i="15"/>
  <c r="P17" i="17"/>
  <c r="L15" i="17"/>
  <c r="O15" i="17"/>
  <c r="K17" i="15"/>
  <c r="P15" i="15"/>
  <c r="L16" i="15"/>
  <c r="O16" i="15"/>
  <c r="I17" i="17"/>
  <c r="N15" i="17"/>
  <c r="P16" i="15"/>
  <c r="J17" i="17"/>
  <c r="I16" i="15"/>
  <c r="J17" i="15"/>
  <c r="L18" i="15"/>
  <c r="P18" i="15"/>
  <c r="K18" i="15"/>
</calcChain>
</file>

<file path=xl/sharedStrings.xml><?xml version="1.0" encoding="utf-8"?>
<sst xmlns="http://schemas.openxmlformats.org/spreadsheetml/2006/main" count="336" uniqueCount="41">
  <si>
    <t>Points</t>
  </si>
  <si>
    <t>points for a win</t>
  </si>
  <si>
    <t>points for a draw</t>
  </si>
  <si>
    <t>points for a loss</t>
  </si>
  <si>
    <t>Team name</t>
  </si>
  <si>
    <t>team1</t>
  </si>
  <si>
    <t>team2</t>
  </si>
  <si>
    <t>team3</t>
  </si>
  <si>
    <t>team4</t>
  </si>
  <si>
    <t>team5</t>
  </si>
  <si>
    <t>Table</t>
  </si>
  <si>
    <t>:</t>
  </si>
  <si>
    <t>GP</t>
  </si>
  <si>
    <t>W</t>
  </si>
  <si>
    <t>D</t>
  </si>
  <si>
    <t>L</t>
  </si>
  <si>
    <t>GF</t>
  </si>
  <si>
    <t>GA</t>
  </si>
  <si>
    <t>GD</t>
  </si>
  <si>
    <t>PTS</t>
  </si>
  <si>
    <t>team6</t>
  </si>
  <si>
    <t>GROUP B</t>
  </si>
  <si>
    <t>GROUP C</t>
  </si>
  <si>
    <t>GROUP D</t>
  </si>
  <si>
    <t>http://excel-example.com/templates/sport-tournament-template</t>
  </si>
  <si>
    <t>Want more? Visit:</t>
  </si>
  <si>
    <t>rank</t>
  </si>
  <si>
    <t>ROUND 1</t>
  </si>
  <si>
    <t>ROUND 2</t>
  </si>
  <si>
    <t>ROUND 3</t>
  </si>
  <si>
    <t>ROUND 4</t>
  </si>
  <si>
    <t>Bonus/penalty points</t>
  </si>
  <si>
    <t>Górale Nowy Targ</t>
  </si>
  <si>
    <t>Wisła Czarny Dunajec I</t>
  </si>
  <si>
    <t>Wisła Czarny Dunajec II</t>
  </si>
  <si>
    <t>Babia Góra Lipnica Wielka</t>
  </si>
  <si>
    <t>Poprad</t>
  </si>
  <si>
    <t>NKP Podhale</t>
  </si>
  <si>
    <t>Orliki</t>
  </si>
  <si>
    <t>C</t>
  </si>
  <si>
    <t>Turniej o Puchar Podhala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</si>
</sst>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1"/>
      <color theme="10"/>
      <name val="Calibri"/>
      <family val="2"/>
      <charset val="238"/>
    </font>
    <font>
      <sz val="11"/>
      <color theme="0" tint="-0.49998474074526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28">
    <xf numFmtId="0" fontId="0" fillId="0" borderId="0" xfId="0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2" fillId="0" borderId="0" xfId="0" applyFont="1"/>
    <xf numFmtId="0" fontId="0" fillId="0" borderId="0" xfId="0" applyAlignment="1">
      <alignment horizontal="center"/>
    </xf>
    <xf numFmtId="0" fontId="1" fillId="0" borderId="3" xfId="0" applyFont="1" applyBorder="1"/>
    <xf numFmtId="0" fontId="3" fillId="0" borderId="4" xfId="0" applyFon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/>
    <xf numFmtId="0" fontId="0" fillId="0" borderId="9" xfId="0" applyBorder="1"/>
    <xf numFmtId="0" fontId="4" fillId="0" borderId="0" xfId="1" applyAlignment="1" applyProtection="1"/>
    <xf numFmtId="0" fontId="0" fillId="0" borderId="3" xfId="0" applyBorder="1" applyProtection="1">
      <protection locked="0"/>
    </xf>
    <xf numFmtId="0" fontId="5" fillId="0" borderId="0" xfId="0" applyFont="1"/>
    <xf numFmtId="20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2" fillId="2" borderId="0" xfId="0" applyFont="1" applyFill="1"/>
    <xf numFmtId="20" fontId="0" fillId="3" borderId="0" xfId="0" applyNumberFormat="1" applyFill="1" applyAlignment="1">
      <alignment horizontal="center"/>
    </xf>
    <xf numFmtId="0" fontId="0" fillId="3" borderId="0" xfId="0" applyFill="1" applyAlignment="1">
      <alignment horizontal="center"/>
    </xf>
  </cellXfs>
  <cellStyles count="2">
    <cellStyle name="Hypertextové prepojenie" xfId="1" builtinId="8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excel-example.com/templates/sport-tournament-tem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78"/>
  <sheetViews>
    <sheetView tabSelected="1" zoomScaleNormal="100" workbookViewId="0">
      <selection activeCell="B6" sqref="B6"/>
    </sheetView>
  </sheetViews>
  <sheetFormatPr defaultRowHeight="14.4" x14ac:dyDescent="0.3"/>
  <cols>
    <col min="1" max="1" width="56" customWidth="1"/>
    <col min="2" max="2" width="50.33203125" customWidth="1"/>
    <col min="3" max="5" width="3.88671875" customWidth="1"/>
    <col min="6" max="6" width="8.33203125" customWidth="1"/>
    <col min="7" max="7" width="8.33203125" style="5" customWidth="1"/>
    <col min="8" max="8" width="15.6640625" style="5" customWidth="1"/>
    <col min="9" max="9" width="5" style="5" customWidth="1"/>
    <col min="10" max="16" width="5" customWidth="1"/>
    <col min="17" max="17" width="11.44140625" customWidth="1"/>
    <col min="18" max="18" width="8.88671875" customWidth="1"/>
    <col min="19" max="26" width="9.109375" hidden="1" customWidth="1"/>
    <col min="27" max="27" width="2.6640625" hidden="1" customWidth="1"/>
    <col min="28" max="28" width="9.109375" hidden="1" customWidth="1"/>
  </cols>
  <sheetData>
    <row r="1" spans="1:28" ht="28.8" x14ac:dyDescent="0.55000000000000004">
      <c r="A1" s="25" t="s">
        <v>40</v>
      </c>
    </row>
    <row r="2" spans="1:28" x14ac:dyDescent="0.3">
      <c r="T2" s="14" t="s">
        <v>12</v>
      </c>
      <c r="U2" s="15" t="s">
        <v>13</v>
      </c>
      <c r="V2" s="15" t="s">
        <v>14</v>
      </c>
      <c r="W2" s="15" t="s">
        <v>15</v>
      </c>
      <c r="X2" s="16" t="s">
        <v>16</v>
      </c>
      <c r="Y2" s="17" t="s">
        <v>17</v>
      </c>
      <c r="Z2" s="15" t="s">
        <v>18</v>
      </c>
      <c r="AA2" s="16" t="s">
        <v>19</v>
      </c>
      <c r="AB2" s="5" t="s">
        <v>26</v>
      </c>
    </row>
    <row r="3" spans="1:28" x14ac:dyDescent="0.3">
      <c r="A3" s="6" t="s">
        <v>38</v>
      </c>
      <c r="B3" s="22"/>
      <c r="S3" s="7" t="str">
        <f t="shared" ref="S3:S8" si="0">A4</f>
        <v>Górale Nowy Targ</v>
      </c>
      <c r="T3" s="8">
        <f t="array" ref="T3">SUM(($A$13:$A$78=S3)*(ISNUMBER($C$13:$C$78)),($B$13:$B$78=S3)*(ISNUMBER($E$13:$E$78)))</f>
        <v>0</v>
      </c>
      <c r="U3" s="5">
        <f t="array" ref="U3">SUM((home=S3)*(homescore&gt;visitorscore),(visitor=S3)*(visitorscore&gt;homescore))</f>
        <v>0</v>
      </c>
      <c r="V3" s="5">
        <f t="array" ref="V3">SUM((home=S3)*(homescore=visitorscore)*ISNUMBER(visitorscore),(visitor=S3)*(visitorscore=homescore)*ISNUMBER(homescore))</f>
        <v>0</v>
      </c>
      <c r="W3" s="5">
        <f t="array" ref="W3">SUM((home=S3)*(homescore&lt;visitorscore),(visitor=S3)*(visitorscore&lt;homescore))</f>
        <v>0</v>
      </c>
      <c r="X3" s="9">
        <f t="shared" ref="X3:X8" si="1">SUMIF(home,S3,homescore)+SUMIF(visitor,S3,visitorscore)</f>
        <v>0</v>
      </c>
      <c r="Y3" s="10">
        <f t="shared" ref="Y3:Y8" si="2">SUMIF(home,S3,visitorscore)+SUMIF(visitor,S3,homescore)</f>
        <v>0</v>
      </c>
      <c r="Z3" s="5">
        <f>X3-Y3</f>
        <v>0</v>
      </c>
      <c r="AA3" s="9">
        <f>U3*Options!$B$2+V3*Options!$B$3+W3*Options!$B$4+VLOOKUP(S3,$A$4:$B$9,2,0)</f>
        <v>0</v>
      </c>
      <c r="AB3">
        <f>X3+Z3*10000+AA3*1000000000</f>
        <v>0</v>
      </c>
    </row>
    <row r="4" spans="1:28" x14ac:dyDescent="0.3">
      <c r="A4" s="3" t="s">
        <v>32</v>
      </c>
      <c r="S4" s="11" t="str">
        <f t="shared" si="0"/>
        <v>Wisła Czarny Dunajec I</v>
      </c>
      <c r="T4" s="8">
        <f t="array" ref="T4">SUM(($A$13:$A$78=S4)*(ISNUMBER($C$13:$C$78)),($B$13:$B$78=S4)*(ISNUMBER($E$13:$E$78)))</f>
        <v>0</v>
      </c>
      <c r="U4" s="5">
        <f t="array" ref="U4">SUM((home=S4)*(homescore&gt;visitorscore),(visitor=S4)*(visitorscore&gt;homescore))</f>
        <v>0</v>
      </c>
      <c r="V4" s="5">
        <f t="array" ref="V4">SUM((home=S4)*(homescore=visitorscore)*ISNUMBER(visitorscore),(visitor=S4)*(visitorscore=homescore)*ISNUMBER(homescore))</f>
        <v>0</v>
      </c>
      <c r="W4" s="5">
        <f t="array" ref="W4">SUM((home=S4)*(homescore&lt;visitorscore),(visitor=S4)*(visitorscore&lt;homescore))</f>
        <v>0</v>
      </c>
      <c r="X4" s="9">
        <f t="shared" si="1"/>
        <v>0</v>
      </c>
      <c r="Y4" s="10">
        <f t="shared" si="2"/>
        <v>0</v>
      </c>
      <c r="Z4" s="5">
        <f t="shared" ref="Z4:Z8" si="3">X4-Y4</f>
        <v>0</v>
      </c>
      <c r="AA4" s="9">
        <f>U4*Options!$B$2+V4*Options!$B$3+W4*Options!$B$4+VLOOKUP(S4,$A$4:$B$9,2,0)</f>
        <v>0</v>
      </c>
      <c r="AB4">
        <f t="shared" ref="AB4:AB8" si="4">X4+Z4*10000+AA4*1000000000</f>
        <v>0</v>
      </c>
    </row>
    <row r="5" spans="1:28" x14ac:dyDescent="0.3">
      <c r="A5" s="3" t="s">
        <v>33</v>
      </c>
      <c r="S5" s="11" t="str">
        <f t="shared" si="0"/>
        <v>Wisła Czarny Dunajec II</v>
      </c>
      <c r="T5" s="8">
        <f t="array" ref="T5">SUM(($A$13:$A$78=S5)*(ISNUMBER($C$13:$C$78)),($B$13:$B$78=S5)*(ISNUMBER($E$13:$E$78)))</f>
        <v>0</v>
      </c>
      <c r="U5" s="5">
        <f t="array" ref="U5">SUM((home=S5)*(homescore&gt;visitorscore),(visitor=S5)*(visitorscore&gt;homescore))</f>
        <v>0</v>
      </c>
      <c r="V5" s="5">
        <f t="array" ref="V5">SUM((home=S5)*(homescore=visitorscore)*ISNUMBER(visitorscore),(visitor=S5)*(visitorscore=homescore)*ISNUMBER(homescore))</f>
        <v>0</v>
      </c>
      <c r="W5" s="5">
        <f t="array" ref="W5">SUM((home=S5)*(homescore&lt;visitorscore),(visitor=S5)*(visitorscore&lt;homescore))</f>
        <v>0</v>
      </c>
      <c r="X5" s="9">
        <f t="shared" si="1"/>
        <v>0</v>
      </c>
      <c r="Y5" s="10">
        <f t="shared" si="2"/>
        <v>0</v>
      </c>
      <c r="Z5" s="5">
        <f t="shared" si="3"/>
        <v>0</v>
      </c>
      <c r="AA5" s="9">
        <f>U5*Options!$B$2+V5*Options!$B$3+W5*Options!$B$4+VLOOKUP(S5,$A$4:$B$9,2,0)</f>
        <v>0</v>
      </c>
      <c r="AB5">
        <f t="shared" si="4"/>
        <v>0</v>
      </c>
    </row>
    <row r="6" spans="1:28" x14ac:dyDescent="0.3">
      <c r="A6" s="3" t="s">
        <v>34</v>
      </c>
      <c r="S6" s="11" t="str">
        <f t="shared" si="0"/>
        <v>Babia Góra Lipnica Wielka</v>
      </c>
      <c r="T6" s="8">
        <f t="array" ref="T6">SUM(($A$13:$A$78=S6)*(ISNUMBER($C$13:$C$78)),($B$13:$B$78=S6)*(ISNUMBER($E$13:$E$78)))</f>
        <v>0</v>
      </c>
      <c r="U6" s="5">
        <f t="array" ref="U6">SUM((home=S6)*(homescore&gt;visitorscore),(visitor=S6)*(visitorscore&gt;homescore))</f>
        <v>0</v>
      </c>
      <c r="V6" s="5">
        <f t="array" ref="V6">SUM((home=S6)*(homescore=visitorscore)*ISNUMBER(visitorscore),(visitor=S6)*(visitorscore=homescore)*ISNUMBER(homescore))</f>
        <v>0</v>
      </c>
      <c r="W6" s="5">
        <f t="array" ref="W6">SUM((home=S6)*(homescore&lt;visitorscore),(visitor=S6)*(visitorscore&lt;homescore))</f>
        <v>0</v>
      </c>
      <c r="X6" s="9">
        <f t="shared" si="1"/>
        <v>0</v>
      </c>
      <c r="Y6" s="10">
        <f t="shared" si="2"/>
        <v>0</v>
      </c>
      <c r="Z6" s="5">
        <f t="shared" si="3"/>
        <v>0</v>
      </c>
      <c r="AA6" s="9">
        <f>U6*Options!$B$2+V6*Options!$B$3+W6*Options!$B$4+VLOOKUP(S6,$A$4:$B$9,2,0)</f>
        <v>0</v>
      </c>
      <c r="AB6">
        <f t="shared" si="4"/>
        <v>0</v>
      </c>
    </row>
    <row r="7" spans="1:28" x14ac:dyDescent="0.3">
      <c r="A7" s="3" t="s">
        <v>35</v>
      </c>
      <c r="S7" s="11" t="str">
        <f t="shared" si="0"/>
        <v>Poprad</v>
      </c>
      <c r="T7" s="8">
        <f t="array" ref="T7">SUM(($A$13:$A$78=S7)*(ISNUMBER($C$13:$C$78)),($B$13:$B$78=S7)*(ISNUMBER($E$13:$E$78)))</f>
        <v>0</v>
      </c>
      <c r="U7" s="5">
        <f t="array" ref="U7">SUM((home=S7)*(homescore&gt;visitorscore),(visitor=S7)*(visitorscore&gt;homescore))</f>
        <v>0</v>
      </c>
      <c r="V7" s="5">
        <f t="array" ref="V7">SUM((home=S7)*(homescore=visitorscore)*ISNUMBER(visitorscore),(visitor=S7)*(visitorscore=homescore)*ISNUMBER(homescore))</f>
        <v>0</v>
      </c>
      <c r="W7" s="5">
        <f t="array" ref="W7">SUM((home=S7)*(homescore&lt;visitorscore),(visitor=S7)*(visitorscore&lt;homescore))</f>
        <v>0</v>
      </c>
      <c r="X7" s="9">
        <f t="shared" si="1"/>
        <v>0</v>
      </c>
      <c r="Y7" s="10">
        <f t="shared" si="2"/>
        <v>0</v>
      </c>
      <c r="Z7" s="5">
        <f t="shared" si="3"/>
        <v>0</v>
      </c>
      <c r="AA7" s="9">
        <f>U7*Options!$B$2+V7*Options!$B$3+W7*Options!$B$4+VLOOKUP(S7,$A$4:$B$9,2,0)</f>
        <v>0</v>
      </c>
      <c r="AB7">
        <f t="shared" si="4"/>
        <v>0</v>
      </c>
    </row>
    <row r="8" spans="1:28" x14ac:dyDescent="0.3">
      <c r="A8" s="3" t="s">
        <v>36</v>
      </c>
      <c r="S8" s="11" t="str">
        <f t="shared" si="0"/>
        <v>NKP Podhale</v>
      </c>
      <c r="T8" s="8">
        <f t="array" ref="T8">SUM(($A$13:$A$78=S8)*(ISNUMBER($C$13:$C$78)),($B$13:$B$78=S8)*(ISNUMBER($E$13:$E$78)))</f>
        <v>0</v>
      </c>
      <c r="U8" s="5">
        <f t="array" ref="U8">SUM((home=S8)*(homescore&gt;visitorscore),(visitor=S8)*(visitorscore&gt;homescore))</f>
        <v>0</v>
      </c>
      <c r="V8" s="5">
        <f t="array" ref="V8">SUM((home=S8)*(homescore=visitorscore)*ISNUMBER(visitorscore),(visitor=S8)*(visitorscore=homescore)*ISNUMBER(homescore))</f>
        <v>0</v>
      </c>
      <c r="W8" s="5">
        <f t="array" ref="W8">SUM((home=S8)*(homescore&lt;visitorscore),(visitor=S8)*(visitorscore&lt;homescore))</f>
        <v>0</v>
      </c>
      <c r="X8" s="9">
        <f t="shared" si="1"/>
        <v>0</v>
      </c>
      <c r="Y8" s="10">
        <f t="shared" si="2"/>
        <v>0</v>
      </c>
      <c r="Z8" s="5">
        <f t="shared" si="3"/>
        <v>0</v>
      </c>
      <c r="AA8" s="9">
        <f>U8*Options!$B$2+V8*Options!$B$3+W8*Options!$B$4+VLOOKUP(S8,$A$4:$B$9,2,0)</f>
        <v>0</v>
      </c>
      <c r="AB8">
        <f t="shared" si="4"/>
        <v>0</v>
      </c>
    </row>
    <row r="9" spans="1:28" x14ac:dyDescent="0.3">
      <c r="A9" s="3" t="s">
        <v>37</v>
      </c>
    </row>
    <row r="12" spans="1:28" x14ac:dyDescent="0.3">
      <c r="A12" s="6" t="s">
        <v>27</v>
      </c>
      <c r="H12" s="12" t="s">
        <v>10</v>
      </c>
    </row>
    <row r="13" spans="1:28" x14ac:dyDescent="0.3">
      <c r="A13" s="3" t="str">
        <f>A5</f>
        <v>Wisła Czarny Dunajec I</v>
      </c>
      <c r="B13" s="3" t="str">
        <f>A4</f>
        <v>Górale Nowy Targ</v>
      </c>
      <c r="C13" s="13"/>
      <c r="D13" s="13" t="s">
        <v>11</v>
      </c>
      <c r="E13" s="13"/>
      <c r="F13" s="26">
        <v>0.60416666666666663</v>
      </c>
      <c r="G13" s="27" t="s">
        <v>39</v>
      </c>
    </row>
    <row r="14" spans="1:28" x14ac:dyDescent="0.3">
      <c r="A14" s="3" t="str">
        <f>A7</f>
        <v>Babia Góra Lipnica Wielka</v>
      </c>
      <c r="B14" s="3" t="str">
        <f>A8</f>
        <v>Poprad</v>
      </c>
      <c r="C14" s="13"/>
      <c r="D14" s="13" t="s">
        <v>11</v>
      </c>
      <c r="E14" s="13"/>
      <c r="F14" s="26">
        <v>0.61458333333333337</v>
      </c>
      <c r="G14" s="27" t="s">
        <v>39</v>
      </c>
      <c r="H14" s="19"/>
      <c r="I14" s="14" t="s">
        <v>12</v>
      </c>
      <c r="J14" s="15" t="s">
        <v>13</v>
      </c>
      <c r="K14" s="15" t="s">
        <v>14</v>
      </c>
      <c r="L14" s="15" t="s">
        <v>15</v>
      </c>
      <c r="M14" s="16" t="s">
        <v>16</v>
      </c>
      <c r="N14" s="17" t="s">
        <v>17</v>
      </c>
      <c r="O14" s="15" t="s">
        <v>18</v>
      </c>
      <c r="P14" s="16" t="s">
        <v>19</v>
      </c>
    </row>
    <row r="15" spans="1:28" x14ac:dyDescent="0.3">
      <c r="A15" s="3" t="str">
        <f>A6</f>
        <v>Wisła Czarny Dunajec II</v>
      </c>
      <c r="B15" s="3" t="str">
        <f>A9</f>
        <v>NKP Podhale</v>
      </c>
      <c r="C15" s="13"/>
      <c r="D15" s="13" t="s">
        <v>11</v>
      </c>
      <c r="E15" s="13"/>
      <c r="F15" s="26">
        <v>0.625</v>
      </c>
      <c r="G15" s="27" t="s">
        <v>39</v>
      </c>
      <c r="H15" s="18" t="str">
        <f t="array" ref="H15">INDEX($S$3:$S$8,MATCH(LARGE($AB$3:$AB$8-ROW($AB$3:$AB$8)/COUNT($AB$3:$AB$8),ROW(H15)-ROW(H$15)+1),$AB$3:$AB$8-ROW($AB$3:$AB$8)/COUNT($AB$3:$AB$8),0))</f>
        <v>Górale Nowy Targ</v>
      </c>
      <c r="I15" s="10">
        <f t="shared" ref="I15:I20" si="5">VLOOKUP($H15,$S$3:$AA$8,2,0)</f>
        <v>0</v>
      </c>
      <c r="J15" s="5">
        <f t="shared" ref="J15:J20" si="6">VLOOKUP($H15,$S$3:$AA$8,3,0)</f>
        <v>0</v>
      </c>
      <c r="K15" s="5">
        <f t="shared" ref="K15:K20" si="7">VLOOKUP($H15,$S$3:$AA$8,4,0)</f>
        <v>0</v>
      </c>
      <c r="L15" s="5">
        <f t="shared" ref="L15:L20" si="8">VLOOKUP($H15,$S$3:$AA$8,5,0)</f>
        <v>0</v>
      </c>
      <c r="M15" s="9">
        <f t="shared" ref="M15:M20" si="9">VLOOKUP($H15,$S$3:$AA$8,6,0)</f>
        <v>0</v>
      </c>
      <c r="N15" s="10">
        <f t="shared" ref="N15:N20" si="10">VLOOKUP($H15,$S$3:$AA$8,7,0)</f>
        <v>0</v>
      </c>
      <c r="O15" s="5">
        <f t="shared" ref="O15:O20" si="11">VLOOKUP($H15,$S$3:$AA$8,8,0)</f>
        <v>0</v>
      </c>
      <c r="P15" s="9">
        <f t="shared" ref="P15:P20" si="12">VLOOKUP($H15,$S$3:$AA$8,9,0)</f>
        <v>0</v>
      </c>
    </row>
    <row r="16" spans="1:28" x14ac:dyDescent="0.3">
      <c r="A16" s="3" t="str">
        <f>A5</f>
        <v>Wisła Czarny Dunajec I</v>
      </c>
      <c r="B16" s="3" t="str">
        <f>A8</f>
        <v>Poprad</v>
      </c>
      <c r="C16" s="13"/>
      <c r="D16" s="13" t="s">
        <v>11</v>
      </c>
      <c r="E16" s="13"/>
      <c r="F16" s="26">
        <v>0.63541666666666663</v>
      </c>
      <c r="G16" s="27" t="s">
        <v>39</v>
      </c>
      <c r="H16" s="18" t="str">
        <f t="array" ref="H16">INDEX($S$3:$S$8,MATCH(LARGE($AB$3:$AB$8-ROW($AB$3:$AB$8)/COUNT($AB$3:$AB$8),ROW(H16)-ROW(H$15)+1),$AB$3:$AB$8-ROW($AB$3:$AB$8)/COUNT($AB$3:$AB$8),0))</f>
        <v>Wisła Czarny Dunajec I</v>
      </c>
      <c r="I16" s="10">
        <f t="shared" si="5"/>
        <v>0</v>
      </c>
      <c r="J16" s="5">
        <f t="shared" si="6"/>
        <v>0</v>
      </c>
      <c r="K16" s="5">
        <f t="shared" si="7"/>
        <v>0</v>
      </c>
      <c r="L16" s="5">
        <f t="shared" si="8"/>
        <v>0</v>
      </c>
      <c r="M16" s="9">
        <f t="shared" si="9"/>
        <v>0</v>
      </c>
      <c r="N16" s="10">
        <f t="shared" si="10"/>
        <v>0</v>
      </c>
      <c r="O16" s="5">
        <f t="shared" si="11"/>
        <v>0</v>
      </c>
      <c r="P16" s="9">
        <f t="shared" si="12"/>
        <v>0</v>
      </c>
    </row>
    <row r="17" spans="1:16" x14ac:dyDescent="0.3">
      <c r="A17" s="3" t="str">
        <f>A6</f>
        <v>Wisła Czarny Dunajec II</v>
      </c>
      <c r="B17" s="3" t="str">
        <f>A7</f>
        <v>Babia Góra Lipnica Wielka</v>
      </c>
      <c r="C17" s="13"/>
      <c r="D17" s="13" t="s">
        <v>11</v>
      </c>
      <c r="E17" s="13"/>
      <c r="F17" s="26">
        <v>0.64583333333333337</v>
      </c>
      <c r="G17" s="27" t="s">
        <v>39</v>
      </c>
      <c r="H17" s="18" t="str">
        <f t="array" ref="H17">INDEX($S$3:$S$8,MATCH(LARGE($AB$3:$AB$8-ROW($AB$3:$AB$8)/COUNT($AB$3:$AB$8),ROW(H17)-ROW(H$15)+1),$AB$3:$AB$8-ROW($AB$3:$AB$8)/COUNT($AB$3:$AB$8),0))</f>
        <v>Wisła Czarny Dunajec II</v>
      </c>
      <c r="I17" s="10">
        <f t="shared" si="5"/>
        <v>0</v>
      </c>
      <c r="J17" s="5">
        <f t="shared" si="6"/>
        <v>0</v>
      </c>
      <c r="K17" s="5">
        <f t="shared" si="7"/>
        <v>0</v>
      </c>
      <c r="L17" s="5">
        <f t="shared" si="8"/>
        <v>0</v>
      </c>
      <c r="M17" s="9">
        <f t="shared" si="9"/>
        <v>0</v>
      </c>
      <c r="N17" s="10">
        <f t="shared" si="10"/>
        <v>0</v>
      </c>
      <c r="O17" s="5">
        <f t="shared" si="11"/>
        <v>0</v>
      </c>
      <c r="P17" s="9">
        <f t="shared" si="12"/>
        <v>0</v>
      </c>
    </row>
    <row r="18" spans="1:16" x14ac:dyDescent="0.3">
      <c r="A18" s="3" t="str">
        <f>A9</f>
        <v>NKP Podhale</v>
      </c>
      <c r="B18" s="3" t="str">
        <f>A4</f>
        <v>Górale Nowy Targ</v>
      </c>
      <c r="C18" s="13"/>
      <c r="D18" s="13" t="s">
        <v>11</v>
      </c>
      <c r="E18" s="13"/>
      <c r="F18" s="26">
        <v>0.65625</v>
      </c>
      <c r="G18" s="27" t="s">
        <v>39</v>
      </c>
      <c r="H18" s="18" t="str">
        <f t="array" ref="H18">INDEX($S$3:$S$8,MATCH(LARGE($AB$3:$AB$8-ROW($AB$3:$AB$8)/COUNT($AB$3:$AB$8),ROW(H18)-ROW(H$15)+1),$AB$3:$AB$8-ROW($AB$3:$AB$8)/COUNT($AB$3:$AB$8),0))</f>
        <v>Babia Góra Lipnica Wielka</v>
      </c>
      <c r="I18" s="10">
        <f t="shared" si="5"/>
        <v>0</v>
      </c>
      <c r="J18" s="5">
        <f t="shared" si="6"/>
        <v>0</v>
      </c>
      <c r="K18" s="5">
        <f t="shared" si="7"/>
        <v>0</v>
      </c>
      <c r="L18" s="5">
        <f t="shared" si="8"/>
        <v>0</v>
      </c>
      <c r="M18" s="9">
        <f t="shared" si="9"/>
        <v>0</v>
      </c>
      <c r="N18" s="10">
        <f t="shared" si="10"/>
        <v>0</v>
      </c>
      <c r="O18" s="5">
        <f t="shared" si="11"/>
        <v>0</v>
      </c>
      <c r="P18" s="9">
        <f t="shared" si="12"/>
        <v>0</v>
      </c>
    </row>
    <row r="19" spans="1:16" x14ac:dyDescent="0.3">
      <c r="A19" s="3" t="str">
        <f>A5</f>
        <v>Wisła Czarny Dunajec I</v>
      </c>
      <c r="B19" s="3" t="str">
        <f>A6</f>
        <v>Wisła Czarny Dunajec II</v>
      </c>
      <c r="C19" s="13"/>
      <c r="D19" s="13" t="s">
        <v>11</v>
      </c>
      <c r="E19" s="13"/>
      <c r="F19" s="26">
        <v>0.66666666666666663</v>
      </c>
      <c r="G19" s="27" t="s">
        <v>39</v>
      </c>
      <c r="H19" s="18" t="str">
        <f t="array" ref="H19">INDEX($S$3:$S$8,MATCH(LARGE($AB$3:$AB$8-ROW($AB$3:$AB$8)/COUNT($AB$3:$AB$8),ROW(H19)-ROW(H$15)+1),$AB$3:$AB$8-ROW($AB$3:$AB$8)/COUNT($AB$3:$AB$8),0))</f>
        <v>Poprad</v>
      </c>
      <c r="I19" s="10">
        <f t="shared" si="5"/>
        <v>0</v>
      </c>
      <c r="J19" s="5">
        <f t="shared" si="6"/>
        <v>0</v>
      </c>
      <c r="K19" s="5">
        <f t="shared" si="7"/>
        <v>0</v>
      </c>
      <c r="L19" s="5">
        <f t="shared" si="8"/>
        <v>0</v>
      </c>
      <c r="M19" s="9">
        <f t="shared" si="9"/>
        <v>0</v>
      </c>
      <c r="N19" s="10">
        <f t="shared" si="10"/>
        <v>0</v>
      </c>
      <c r="O19" s="5">
        <f t="shared" si="11"/>
        <v>0</v>
      </c>
      <c r="P19" s="9">
        <f t="shared" si="12"/>
        <v>0</v>
      </c>
    </row>
    <row r="20" spans="1:16" x14ac:dyDescent="0.3">
      <c r="A20" s="3" t="str">
        <f>A4</f>
        <v>Górale Nowy Targ</v>
      </c>
      <c r="B20" s="3" t="str">
        <f>A8</f>
        <v>Poprad</v>
      </c>
      <c r="C20" s="13"/>
      <c r="D20" s="13" t="s">
        <v>11</v>
      </c>
      <c r="E20" s="13"/>
      <c r="F20" s="26">
        <v>0.67708333333333337</v>
      </c>
      <c r="G20" s="27" t="s">
        <v>39</v>
      </c>
      <c r="H20" s="18" t="str">
        <f t="array" ref="H20">INDEX($S$3:$S$8,MATCH(LARGE($AB$3:$AB$8-ROW($AB$3:$AB$8)/COUNT($AB$3:$AB$8),ROW(H20)-ROW(H$15)+1),$AB$3:$AB$8-ROW($AB$3:$AB$8)/COUNT($AB$3:$AB$8),0))</f>
        <v>NKP Podhale</v>
      </c>
      <c r="I20" s="10">
        <f t="shared" si="5"/>
        <v>0</v>
      </c>
      <c r="J20" s="5">
        <f t="shared" si="6"/>
        <v>0</v>
      </c>
      <c r="K20" s="5">
        <f t="shared" si="7"/>
        <v>0</v>
      </c>
      <c r="L20" s="5">
        <f t="shared" si="8"/>
        <v>0</v>
      </c>
      <c r="M20" s="9">
        <f t="shared" si="9"/>
        <v>0</v>
      </c>
      <c r="N20" s="10">
        <f t="shared" si="10"/>
        <v>0</v>
      </c>
      <c r="O20" s="5">
        <f t="shared" si="11"/>
        <v>0</v>
      </c>
      <c r="P20" s="9">
        <f t="shared" si="12"/>
        <v>0</v>
      </c>
    </row>
    <row r="21" spans="1:16" x14ac:dyDescent="0.3">
      <c r="A21" s="3" t="str">
        <f>A9</f>
        <v>NKP Podhale</v>
      </c>
      <c r="B21" s="3" t="str">
        <f>A7</f>
        <v>Babia Góra Lipnica Wielka</v>
      </c>
      <c r="C21" s="13"/>
      <c r="D21" s="13" t="s">
        <v>11</v>
      </c>
      <c r="E21" s="13"/>
      <c r="F21" s="26">
        <v>0.6875</v>
      </c>
      <c r="G21" s="27" t="s">
        <v>39</v>
      </c>
    </row>
    <row r="22" spans="1:16" x14ac:dyDescent="0.3">
      <c r="A22" s="3" t="str">
        <f>A8</f>
        <v>Poprad</v>
      </c>
      <c r="B22" s="3" t="str">
        <f>A6</f>
        <v>Wisła Czarny Dunajec II</v>
      </c>
      <c r="C22" s="13"/>
      <c r="D22" s="13" t="s">
        <v>11</v>
      </c>
      <c r="E22" s="13"/>
      <c r="F22" s="26">
        <v>0.69791666666666663</v>
      </c>
      <c r="G22" s="27" t="s">
        <v>39</v>
      </c>
    </row>
    <row r="23" spans="1:16" x14ac:dyDescent="0.3">
      <c r="A23" s="3" t="str">
        <f>A7</f>
        <v>Babia Góra Lipnica Wielka</v>
      </c>
      <c r="B23" s="3" t="str">
        <f>A4</f>
        <v>Górale Nowy Targ</v>
      </c>
      <c r="C23" s="13"/>
      <c r="D23" s="13" t="s">
        <v>11</v>
      </c>
      <c r="E23" s="13"/>
      <c r="F23" s="23">
        <v>0.69791666666666663</v>
      </c>
      <c r="G23" s="24" t="s">
        <v>14</v>
      </c>
    </row>
    <row r="24" spans="1:16" x14ac:dyDescent="0.3">
      <c r="A24" s="3" t="str">
        <f>A9</f>
        <v>NKP Podhale</v>
      </c>
      <c r="B24" s="3" t="str">
        <f>A5</f>
        <v>Wisła Czarny Dunajec I</v>
      </c>
      <c r="C24" s="13"/>
      <c r="D24" s="13" t="s">
        <v>11</v>
      </c>
      <c r="E24" s="13"/>
      <c r="F24" s="26">
        <v>0.70833333333333337</v>
      </c>
      <c r="G24" s="27" t="s">
        <v>39</v>
      </c>
    </row>
    <row r="25" spans="1:16" x14ac:dyDescent="0.3">
      <c r="A25" s="3" t="str">
        <f>A4</f>
        <v>Górale Nowy Targ</v>
      </c>
      <c r="B25" s="3" t="str">
        <f>A6</f>
        <v>Wisła Czarny Dunajec II</v>
      </c>
      <c r="C25" s="13"/>
      <c r="D25" s="13" t="s">
        <v>11</v>
      </c>
      <c r="E25" s="13"/>
      <c r="F25" s="23">
        <v>0.70833333333333337</v>
      </c>
      <c r="G25" s="24" t="s">
        <v>14</v>
      </c>
    </row>
    <row r="26" spans="1:16" x14ac:dyDescent="0.3">
      <c r="A26" s="3" t="str">
        <f>A8</f>
        <v>Poprad</v>
      </c>
      <c r="B26" s="3" t="str">
        <f>A9</f>
        <v>NKP Podhale</v>
      </c>
      <c r="C26" s="13"/>
      <c r="D26" s="13" t="s">
        <v>11</v>
      </c>
      <c r="E26" s="13"/>
      <c r="F26" s="26">
        <v>0.71875</v>
      </c>
      <c r="G26" s="27" t="s">
        <v>39</v>
      </c>
    </row>
    <row r="27" spans="1:16" x14ac:dyDescent="0.3">
      <c r="A27" s="3" t="str">
        <f>A7</f>
        <v>Babia Góra Lipnica Wielka</v>
      </c>
      <c r="B27" s="3" t="str">
        <f>A5</f>
        <v>Wisła Czarny Dunajec I</v>
      </c>
      <c r="C27" s="13"/>
      <c r="D27" s="13" t="s">
        <v>11</v>
      </c>
      <c r="E27" s="13"/>
      <c r="F27" s="23">
        <v>0.71875</v>
      </c>
      <c r="G27" s="24" t="s">
        <v>14</v>
      </c>
    </row>
    <row r="29" spans="1:16" x14ac:dyDescent="0.3">
      <c r="A29" s="6"/>
    </row>
    <row r="30" spans="1:16" x14ac:dyDescent="0.3">
      <c r="A30" s="3"/>
      <c r="B30" s="3"/>
      <c r="C30" s="13"/>
      <c r="D30" s="13"/>
      <c r="E30" s="13"/>
    </row>
    <row r="31" spans="1:16" x14ac:dyDescent="0.3">
      <c r="A31" s="3"/>
      <c r="B31" s="3"/>
      <c r="C31" s="13"/>
      <c r="D31" s="13"/>
      <c r="E31" s="13"/>
    </row>
    <row r="32" spans="1:16" x14ac:dyDescent="0.3">
      <c r="A32" s="3"/>
      <c r="B32" s="3"/>
      <c r="C32" s="13"/>
      <c r="D32" s="13"/>
      <c r="E32" s="13"/>
    </row>
    <row r="33" spans="1:5" x14ac:dyDescent="0.3">
      <c r="A33" s="3"/>
      <c r="B33" s="3"/>
      <c r="C33" s="13"/>
      <c r="D33" s="13"/>
      <c r="E33" s="13"/>
    </row>
    <row r="34" spans="1:5" x14ac:dyDescent="0.3">
      <c r="A34" s="3"/>
      <c r="B34" s="3"/>
      <c r="C34" s="13"/>
      <c r="D34" s="13"/>
      <c r="E34" s="13"/>
    </row>
    <row r="35" spans="1:5" x14ac:dyDescent="0.3">
      <c r="A35" s="3"/>
      <c r="B35" s="3"/>
      <c r="C35" s="13"/>
      <c r="D35" s="13"/>
      <c r="E35" s="13"/>
    </row>
    <row r="36" spans="1:5" x14ac:dyDescent="0.3">
      <c r="A36" s="3"/>
      <c r="B36" s="3"/>
      <c r="C36" s="13"/>
      <c r="D36" s="13"/>
      <c r="E36" s="13"/>
    </row>
    <row r="37" spans="1:5" x14ac:dyDescent="0.3">
      <c r="A37" s="3"/>
      <c r="B37" s="3"/>
      <c r="C37" s="13"/>
      <c r="D37" s="13"/>
      <c r="E37" s="13"/>
    </row>
    <row r="38" spans="1:5" x14ac:dyDescent="0.3">
      <c r="A38" s="3"/>
      <c r="B38" s="3"/>
      <c r="C38" s="13"/>
      <c r="D38" s="13"/>
      <c r="E38" s="13"/>
    </row>
    <row r="39" spans="1:5" x14ac:dyDescent="0.3">
      <c r="A39" s="3"/>
      <c r="B39" s="3"/>
      <c r="C39" s="13"/>
      <c r="D39" s="13"/>
      <c r="E39" s="13"/>
    </row>
    <row r="40" spans="1:5" x14ac:dyDescent="0.3">
      <c r="A40" s="3"/>
      <c r="B40" s="3"/>
      <c r="C40" s="13"/>
      <c r="D40" s="13"/>
      <c r="E40" s="13"/>
    </row>
    <row r="41" spans="1:5" x14ac:dyDescent="0.3">
      <c r="A41" s="3"/>
      <c r="B41" s="3"/>
      <c r="C41" s="13"/>
      <c r="D41" s="13"/>
      <c r="E41" s="13"/>
    </row>
    <row r="42" spans="1:5" x14ac:dyDescent="0.3">
      <c r="A42" s="3"/>
      <c r="B42" s="3"/>
      <c r="C42" s="13"/>
      <c r="D42" s="13"/>
      <c r="E42" s="13"/>
    </row>
    <row r="43" spans="1:5" x14ac:dyDescent="0.3">
      <c r="A43" s="3"/>
      <c r="B43" s="3"/>
      <c r="C43" s="13"/>
      <c r="D43" s="13"/>
      <c r="E43" s="13"/>
    </row>
    <row r="44" spans="1:5" x14ac:dyDescent="0.3">
      <c r="A44" s="3"/>
      <c r="B44" s="3"/>
      <c r="C44" s="13"/>
      <c r="D44" s="13"/>
      <c r="E44" s="13"/>
    </row>
    <row r="46" spans="1:5" x14ac:dyDescent="0.3">
      <c r="A46" s="6"/>
    </row>
    <row r="47" spans="1:5" x14ac:dyDescent="0.3">
      <c r="A47" s="3"/>
      <c r="B47" s="3"/>
      <c r="C47" s="13"/>
      <c r="D47" s="13"/>
      <c r="E47" s="13"/>
    </row>
    <row r="48" spans="1:5" x14ac:dyDescent="0.3">
      <c r="A48" s="3"/>
      <c r="B48" s="3"/>
      <c r="C48" s="13"/>
      <c r="D48" s="13"/>
      <c r="E48" s="13"/>
    </row>
    <row r="49" spans="1:5" x14ac:dyDescent="0.3">
      <c r="A49" s="3"/>
      <c r="B49" s="3"/>
      <c r="C49" s="13"/>
      <c r="D49" s="13"/>
      <c r="E49" s="13"/>
    </row>
    <row r="50" spans="1:5" x14ac:dyDescent="0.3">
      <c r="A50" s="3"/>
      <c r="B50" s="3"/>
      <c r="C50" s="13"/>
      <c r="D50" s="13"/>
      <c r="E50" s="13"/>
    </row>
    <row r="51" spans="1:5" x14ac:dyDescent="0.3">
      <c r="A51" s="3"/>
      <c r="B51" s="3"/>
      <c r="C51" s="13"/>
      <c r="D51" s="13"/>
      <c r="E51" s="13"/>
    </row>
    <row r="52" spans="1:5" x14ac:dyDescent="0.3">
      <c r="A52" s="3"/>
      <c r="B52" s="3"/>
      <c r="C52" s="13"/>
      <c r="D52" s="13"/>
      <c r="E52" s="13"/>
    </row>
    <row r="53" spans="1:5" x14ac:dyDescent="0.3">
      <c r="A53" s="3"/>
      <c r="B53" s="3"/>
      <c r="C53" s="13"/>
      <c r="D53" s="13"/>
      <c r="E53" s="13"/>
    </row>
    <row r="54" spans="1:5" x14ac:dyDescent="0.3">
      <c r="A54" s="3"/>
      <c r="B54" s="3"/>
      <c r="C54" s="13"/>
      <c r="D54" s="13"/>
      <c r="E54" s="13"/>
    </row>
    <row r="55" spans="1:5" x14ac:dyDescent="0.3">
      <c r="A55" s="3"/>
      <c r="B55" s="3"/>
      <c r="C55" s="13"/>
      <c r="D55" s="13"/>
      <c r="E55" s="13"/>
    </row>
    <row r="56" spans="1:5" x14ac:dyDescent="0.3">
      <c r="A56" s="3"/>
      <c r="B56" s="3"/>
      <c r="C56" s="13"/>
      <c r="D56" s="13"/>
      <c r="E56" s="13"/>
    </row>
    <row r="57" spans="1:5" x14ac:dyDescent="0.3">
      <c r="A57" s="3"/>
      <c r="B57" s="3"/>
      <c r="C57" s="13"/>
      <c r="D57" s="13"/>
      <c r="E57" s="13"/>
    </row>
    <row r="58" spans="1:5" x14ac:dyDescent="0.3">
      <c r="A58" s="3"/>
      <c r="B58" s="3"/>
      <c r="C58" s="13"/>
      <c r="D58" s="13"/>
      <c r="E58" s="13"/>
    </row>
    <row r="59" spans="1:5" x14ac:dyDescent="0.3">
      <c r="A59" s="3"/>
      <c r="B59" s="3"/>
      <c r="C59" s="13"/>
      <c r="D59" s="13"/>
      <c r="E59" s="13"/>
    </row>
    <row r="60" spans="1:5" x14ac:dyDescent="0.3">
      <c r="A60" s="3"/>
      <c r="B60" s="3"/>
      <c r="C60" s="13"/>
      <c r="D60" s="13"/>
      <c r="E60" s="13"/>
    </row>
    <row r="61" spans="1:5" x14ac:dyDescent="0.3">
      <c r="A61" s="3"/>
      <c r="B61" s="3"/>
      <c r="C61" s="13"/>
      <c r="D61" s="13"/>
      <c r="E61" s="13"/>
    </row>
    <row r="63" spans="1:5" x14ac:dyDescent="0.3">
      <c r="A63" s="6"/>
    </row>
    <row r="64" spans="1:5" x14ac:dyDescent="0.3">
      <c r="A64" s="3"/>
      <c r="B64" s="3"/>
      <c r="C64" s="13"/>
      <c r="D64" s="13"/>
      <c r="E64" s="13"/>
    </row>
    <row r="65" spans="1:5" x14ac:dyDescent="0.3">
      <c r="A65" s="3"/>
      <c r="B65" s="3"/>
      <c r="C65" s="13"/>
      <c r="D65" s="13"/>
      <c r="E65" s="13"/>
    </row>
    <row r="66" spans="1:5" x14ac:dyDescent="0.3">
      <c r="A66" s="3"/>
      <c r="B66" s="3"/>
      <c r="C66" s="13"/>
      <c r="D66" s="13"/>
      <c r="E66" s="13"/>
    </row>
    <row r="67" spans="1:5" x14ac:dyDescent="0.3">
      <c r="A67" s="3"/>
      <c r="B67" s="3"/>
      <c r="C67" s="13"/>
      <c r="D67" s="13"/>
      <c r="E67" s="13"/>
    </row>
    <row r="68" spans="1:5" x14ac:dyDescent="0.3">
      <c r="A68" s="3"/>
      <c r="B68" s="3"/>
      <c r="C68" s="13"/>
      <c r="D68" s="13"/>
      <c r="E68" s="13"/>
    </row>
    <row r="69" spans="1:5" x14ac:dyDescent="0.3">
      <c r="A69" s="3"/>
      <c r="B69" s="3"/>
      <c r="C69" s="13"/>
      <c r="D69" s="13"/>
      <c r="E69" s="13"/>
    </row>
    <row r="70" spans="1:5" x14ac:dyDescent="0.3">
      <c r="A70" s="3"/>
      <c r="B70" s="3"/>
      <c r="C70" s="13"/>
      <c r="D70" s="13"/>
      <c r="E70" s="13"/>
    </row>
    <row r="71" spans="1:5" x14ac:dyDescent="0.3">
      <c r="A71" s="3"/>
      <c r="B71" s="3"/>
      <c r="C71" s="13"/>
      <c r="D71" s="13"/>
      <c r="E71" s="13"/>
    </row>
    <row r="72" spans="1:5" x14ac:dyDescent="0.3">
      <c r="A72" s="3"/>
      <c r="B72" s="3"/>
      <c r="C72" s="13"/>
      <c r="D72" s="13"/>
      <c r="E72" s="13"/>
    </row>
    <row r="73" spans="1:5" x14ac:dyDescent="0.3">
      <c r="A73" s="3"/>
      <c r="B73" s="3"/>
      <c r="C73" s="13"/>
      <c r="D73" s="13"/>
      <c r="E73" s="13"/>
    </row>
    <row r="74" spans="1:5" x14ac:dyDescent="0.3">
      <c r="A74" s="3"/>
      <c r="B74" s="3"/>
      <c r="C74" s="13"/>
      <c r="D74" s="13"/>
      <c r="E74" s="13"/>
    </row>
    <row r="75" spans="1:5" x14ac:dyDescent="0.3">
      <c r="A75" s="3"/>
      <c r="B75" s="3"/>
      <c r="C75" s="13"/>
      <c r="D75" s="13"/>
      <c r="E75" s="13"/>
    </row>
    <row r="76" spans="1:5" x14ac:dyDescent="0.3">
      <c r="A76" s="3"/>
      <c r="B76" s="3"/>
      <c r="C76" s="13"/>
      <c r="D76" s="13"/>
      <c r="E76" s="13"/>
    </row>
    <row r="77" spans="1:5" x14ac:dyDescent="0.3">
      <c r="A77" s="3"/>
      <c r="B77" s="3"/>
      <c r="C77" s="13"/>
      <c r="D77" s="13"/>
      <c r="E77" s="13"/>
    </row>
    <row r="78" spans="1:5" x14ac:dyDescent="0.3">
      <c r="A78" s="3"/>
      <c r="B78" s="3"/>
      <c r="C78" s="13"/>
      <c r="D78" s="13"/>
      <c r="E78" s="13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78"/>
  <sheetViews>
    <sheetView workbookViewId="0">
      <selection activeCell="G12" sqref="G12"/>
    </sheetView>
  </sheetViews>
  <sheetFormatPr defaultRowHeight="14.4" x14ac:dyDescent="0.3"/>
  <cols>
    <col min="1" max="1" width="15.88671875" customWidth="1"/>
    <col min="2" max="2" width="16.109375" customWidth="1"/>
    <col min="3" max="5" width="3.88671875" customWidth="1"/>
    <col min="6" max="6" width="8.33203125" customWidth="1"/>
    <col min="7" max="7" width="8.33203125" style="5" customWidth="1"/>
    <col min="8" max="8" width="15.6640625" style="5" customWidth="1"/>
    <col min="9" max="9" width="5" style="5" customWidth="1"/>
    <col min="10" max="16" width="5" customWidth="1"/>
    <col min="17" max="17" width="11.44140625" customWidth="1"/>
    <col min="18" max="18" width="8.88671875" customWidth="1"/>
    <col min="19" max="26" width="9.109375" hidden="1" customWidth="1"/>
    <col min="27" max="27" width="2.6640625" hidden="1" customWidth="1"/>
    <col min="28" max="28" width="9.109375" hidden="1" customWidth="1"/>
  </cols>
  <sheetData>
    <row r="1" spans="1:28" ht="28.8" x14ac:dyDescent="0.55000000000000004">
      <c r="A1" s="4" t="s">
        <v>21</v>
      </c>
    </row>
    <row r="2" spans="1:28" x14ac:dyDescent="0.3">
      <c r="T2" s="14" t="s">
        <v>12</v>
      </c>
      <c r="U2" s="15" t="s">
        <v>13</v>
      </c>
      <c r="V2" s="15" t="s">
        <v>14</v>
      </c>
      <c r="W2" s="15" t="s">
        <v>15</v>
      </c>
      <c r="X2" s="16" t="s">
        <v>16</v>
      </c>
      <c r="Y2" s="17" t="s">
        <v>17</v>
      </c>
      <c r="Z2" s="15" t="s">
        <v>18</v>
      </c>
      <c r="AA2" s="16" t="s">
        <v>19</v>
      </c>
      <c r="AB2" s="5" t="s">
        <v>26</v>
      </c>
    </row>
    <row r="3" spans="1:28" x14ac:dyDescent="0.3">
      <c r="A3" s="6" t="s">
        <v>4</v>
      </c>
      <c r="B3" s="22" t="s">
        <v>31</v>
      </c>
      <c r="S3" s="7" t="str">
        <f t="shared" ref="S3:S8" si="0">A4</f>
        <v>team1</v>
      </c>
      <c r="T3" s="8">
        <f t="array" ref="T3">SUM(($A$13:$A$78=S3)*(ISNUMBER($C$13:$C$78)),($B$13:$B$78=S3)*(ISNUMBER($E$13:$E$78)))</f>
        <v>0</v>
      </c>
      <c r="U3" s="5">
        <f t="array" ref="U3">SUM((home=S3)*(homescore&gt;visitorscore),(visitor=S3)*(visitorscore&gt;homescore))</f>
        <v>0</v>
      </c>
      <c r="V3" s="5">
        <f t="array" ref="V3">SUM((home=S3)*(homescore=visitorscore)*ISNUMBER(visitorscore),(visitor=S3)*(visitorscore=homescore)*ISNUMBER(homescore))</f>
        <v>0</v>
      </c>
      <c r="W3" s="5">
        <f t="array" ref="W3">SUM((home=S3)*(homescore&lt;visitorscore),(visitor=S3)*(visitorscore&lt;homescore))</f>
        <v>0</v>
      </c>
      <c r="X3" s="9">
        <f t="shared" ref="X3" si="1">SUMIF(home,S3,homescore)+SUMIF(visitor,S3,visitorscore)</f>
        <v>0</v>
      </c>
      <c r="Y3" s="10">
        <f t="shared" ref="Y3" si="2">SUMIF(home,S3,visitorscore)+SUMIF(visitor,S3,homescore)</f>
        <v>0</v>
      </c>
      <c r="Z3" s="5">
        <f>X3-Y3</f>
        <v>0</v>
      </c>
      <c r="AA3" s="9">
        <f>U3*Options!$B$2+V3*Options!$B$3+W3*Options!$B$4+VLOOKUP(S3,$A$4:$B$9,2,0)</f>
        <v>0</v>
      </c>
      <c r="AB3">
        <f>X3+Z3*10000+AA3*1000000000</f>
        <v>0</v>
      </c>
    </row>
    <row r="4" spans="1:28" x14ac:dyDescent="0.3">
      <c r="A4" s="3" t="s">
        <v>5</v>
      </c>
      <c r="S4" s="11" t="str">
        <f t="shared" si="0"/>
        <v>team2</v>
      </c>
      <c r="T4" s="8">
        <f t="array" ref="T4">SUM(($A$13:$A$78=S4)*(ISNUMBER($C$13:$C$78)),($B$13:$B$78=S4)*(ISNUMBER($E$13:$E$78)))</f>
        <v>0</v>
      </c>
      <c r="U4" s="5">
        <f t="array" ref="U4">SUM((home=S4)*(homescore&gt;visitorscore),(visitor=S4)*(visitorscore&gt;homescore))</f>
        <v>0</v>
      </c>
      <c r="V4" s="5">
        <f t="array" ref="V4">SUM((home=S4)*(homescore=visitorscore)*ISNUMBER(visitorscore),(visitor=S4)*(visitorscore=homescore)*ISNUMBER(homescore))</f>
        <v>0</v>
      </c>
      <c r="W4" s="5">
        <f t="array" ref="W4">SUM((home=S4)*(homescore&lt;visitorscore),(visitor=S4)*(visitorscore&lt;homescore))</f>
        <v>0</v>
      </c>
      <c r="X4" s="9">
        <f t="shared" ref="X4" si="3">SUMIF(home,S4,homescore)+SUMIF(visitor,S4,visitorscore)</f>
        <v>0</v>
      </c>
      <c r="Y4" s="10">
        <f t="shared" ref="Y4" si="4">SUMIF(home,S4,visitorscore)+SUMIF(visitor,S4,homescore)</f>
        <v>0</v>
      </c>
      <c r="Z4" s="5">
        <f t="shared" ref="Z4:Z8" si="5">X4-Y4</f>
        <v>0</v>
      </c>
      <c r="AA4" s="9">
        <f>U4*Options!$B$2+V4*Options!$B$3+W4*Options!$B$4+VLOOKUP(S4,$A$4:$B$9,2,0)</f>
        <v>0</v>
      </c>
      <c r="AB4">
        <f t="shared" ref="AB4:AB8" si="6">X4+Z4*10000+AA4*1000000000</f>
        <v>0</v>
      </c>
    </row>
    <row r="5" spans="1:28" x14ac:dyDescent="0.3">
      <c r="A5" s="3" t="s">
        <v>6</v>
      </c>
      <c r="S5" s="11" t="str">
        <f t="shared" si="0"/>
        <v>team3</v>
      </c>
      <c r="T5" s="8">
        <f t="array" ref="T5">SUM(($A$13:$A$78=S5)*(ISNUMBER($C$13:$C$78)),($B$13:$B$78=S5)*(ISNUMBER($E$13:$E$78)))</f>
        <v>0</v>
      </c>
      <c r="U5" s="5">
        <f t="array" ref="U5">SUM((home=S5)*(homescore&gt;visitorscore),(visitor=S5)*(visitorscore&gt;homescore))</f>
        <v>0</v>
      </c>
      <c r="V5" s="5">
        <f t="array" ref="V5">SUM((home=S5)*(homescore=visitorscore)*ISNUMBER(visitorscore),(visitor=S5)*(visitorscore=homescore)*ISNUMBER(homescore))</f>
        <v>0</v>
      </c>
      <c r="W5" s="5">
        <f t="array" ref="W5">SUM((home=S5)*(homescore&lt;visitorscore),(visitor=S5)*(visitorscore&lt;homescore))</f>
        <v>0</v>
      </c>
      <c r="X5" s="9">
        <f t="shared" ref="X5" si="7">SUMIF(home,S5,homescore)+SUMIF(visitor,S5,visitorscore)</f>
        <v>0</v>
      </c>
      <c r="Y5" s="10">
        <f t="shared" ref="Y5" si="8">SUMIF(home,S5,visitorscore)+SUMIF(visitor,S5,homescore)</f>
        <v>0</v>
      </c>
      <c r="Z5" s="5">
        <f t="shared" si="5"/>
        <v>0</v>
      </c>
      <c r="AA5" s="9">
        <f>U5*Options!$B$2+V5*Options!$B$3+W5*Options!$B$4+VLOOKUP(S5,$A$4:$B$9,2,0)</f>
        <v>0</v>
      </c>
      <c r="AB5">
        <f t="shared" si="6"/>
        <v>0</v>
      </c>
    </row>
    <row r="6" spans="1:28" x14ac:dyDescent="0.3">
      <c r="A6" s="3" t="s">
        <v>7</v>
      </c>
      <c r="S6" s="11" t="str">
        <f t="shared" si="0"/>
        <v>team4</v>
      </c>
      <c r="T6" s="8">
        <f t="array" ref="T6">SUM(($A$13:$A$78=S6)*(ISNUMBER($C$13:$C$78)),($B$13:$B$78=S6)*(ISNUMBER($E$13:$E$78)))</f>
        <v>0</v>
      </c>
      <c r="U6" s="5">
        <f t="array" ref="U6">SUM((home=S6)*(homescore&gt;visitorscore),(visitor=S6)*(visitorscore&gt;homescore))</f>
        <v>0</v>
      </c>
      <c r="V6" s="5">
        <f t="array" ref="V6">SUM((home=S6)*(homescore=visitorscore)*ISNUMBER(visitorscore),(visitor=S6)*(visitorscore=homescore)*ISNUMBER(homescore))</f>
        <v>0</v>
      </c>
      <c r="W6" s="5">
        <f t="array" ref="W6">SUM((home=S6)*(homescore&lt;visitorscore),(visitor=S6)*(visitorscore&lt;homescore))</f>
        <v>0</v>
      </c>
      <c r="X6" s="9">
        <f t="shared" ref="X6" si="9">SUMIF(home,S6,homescore)+SUMIF(visitor,S6,visitorscore)</f>
        <v>0</v>
      </c>
      <c r="Y6" s="10">
        <f t="shared" ref="Y6" si="10">SUMIF(home,S6,visitorscore)+SUMIF(visitor,S6,homescore)</f>
        <v>0</v>
      </c>
      <c r="Z6" s="5">
        <f t="shared" si="5"/>
        <v>0</v>
      </c>
      <c r="AA6" s="9">
        <f>U6*Options!$B$2+V6*Options!$B$3+W6*Options!$B$4+VLOOKUP(S6,$A$4:$B$9,2,0)</f>
        <v>0</v>
      </c>
      <c r="AB6">
        <f t="shared" si="6"/>
        <v>0</v>
      </c>
    </row>
    <row r="7" spans="1:28" x14ac:dyDescent="0.3">
      <c r="A7" s="3" t="s">
        <v>8</v>
      </c>
      <c r="S7" s="11" t="str">
        <f t="shared" si="0"/>
        <v>team5</v>
      </c>
      <c r="T7" s="8">
        <f t="array" ref="T7">SUM(($A$13:$A$78=S7)*(ISNUMBER($C$13:$C$78)),($B$13:$B$78=S7)*(ISNUMBER($E$13:$E$78)))</f>
        <v>0</v>
      </c>
      <c r="U7" s="5">
        <f t="array" ref="U7">SUM((home=S7)*(homescore&gt;visitorscore),(visitor=S7)*(visitorscore&gt;homescore))</f>
        <v>0</v>
      </c>
      <c r="V7" s="5">
        <f t="array" ref="V7">SUM((home=S7)*(homescore=visitorscore)*ISNUMBER(visitorscore),(visitor=S7)*(visitorscore=homescore)*ISNUMBER(homescore))</f>
        <v>0</v>
      </c>
      <c r="W7" s="5">
        <f t="array" ref="W7">SUM((home=S7)*(homescore&lt;visitorscore),(visitor=S7)*(visitorscore&lt;homescore))</f>
        <v>0</v>
      </c>
      <c r="X7" s="9">
        <f t="shared" ref="X7" si="11">SUMIF(home,S7,homescore)+SUMIF(visitor,S7,visitorscore)</f>
        <v>0</v>
      </c>
      <c r="Y7" s="10">
        <f t="shared" ref="Y7" si="12">SUMIF(home,S7,visitorscore)+SUMIF(visitor,S7,homescore)</f>
        <v>0</v>
      </c>
      <c r="Z7" s="5">
        <f t="shared" si="5"/>
        <v>0</v>
      </c>
      <c r="AA7" s="9">
        <f>U7*Options!$B$2+V7*Options!$B$3+W7*Options!$B$4+VLOOKUP(S7,$A$4:$B$9,2,0)</f>
        <v>0</v>
      </c>
      <c r="AB7">
        <f t="shared" si="6"/>
        <v>0</v>
      </c>
    </row>
    <row r="8" spans="1:28" x14ac:dyDescent="0.3">
      <c r="A8" s="3" t="s">
        <v>9</v>
      </c>
      <c r="S8" s="11" t="str">
        <f t="shared" si="0"/>
        <v>team6</v>
      </c>
      <c r="T8" s="8">
        <f t="array" ref="T8">SUM(($A$13:$A$78=S8)*(ISNUMBER($C$13:$C$78)),($B$13:$B$78=S8)*(ISNUMBER($E$13:$E$78)))</f>
        <v>0</v>
      </c>
      <c r="U8" s="5">
        <f t="array" ref="U8">SUM((home=S8)*(homescore&gt;visitorscore),(visitor=S8)*(visitorscore&gt;homescore))</f>
        <v>0</v>
      </c>
      <c r="V8" s="5">
        <f t="array" ref="V8">SUM((home=S8)*(homescore=visitorscore)*ISNUMBER(visitorscore),(visitor=S8)*(visitorscore=homescore)*ISNUMBER(homescore))</f>
        <v>0</v>
      </c>
      <c r="W8" s="5">
        <f t="array" ref="W8">SUM((home=S8)*(homescore&lt;visitorscore),(visitor=S8)*(visitorscore&lt;homescore))</f>
        <v>0</v>
      </c>
      <c r="X8" s="9">
        <f t="shared" ref="X8" si="13">SUMIF(home,S8,homescore)+SUMIF(visitor,S8,visitorscore)</f>
        <v>0</v>
      </c>
      <c r="Y8" s="10">
        <f t="shared" ref="Y8" si="14">SUMIF(home,S8,visitorscore)+SUMIF(visitor,S8,homescore)</f>
        <v>0</v>
      </c>
      <c r="Z8" s="5">
        <f t="shared" si="5"/>
        <v>0</v>
      </c>
      <c r="AA8" s="9">
        <f>U8*Options!$B$2+V8*Options!$B$3+W8*Options!$B$4+VLOOKUP(S8,$A$4:$B$9,2,0)</f>
        <v>0</v>
      </c>
      <c r="AB8">
        <f t="shared" si="6"/>
        <v>0</v>
      </c>
    </row>
    <row r="9" spans="1:28" x14ac:dyDescent="0.3">
      <c r="A9" s="3" t="s">
        <v>20</v>
      </c>
    </row>
    <row r="12" spans="1:28" x14ac:dyDescent="0.3">
      <c r="A12" s="6" t="s">
        <v>27</v>
      </c>
      <c r="H12" s="12" t="s">
        <v>10</v>
      </c>
    </row>
    <row r="13" spans="1:28" x14ac:dyDescent="0.3">
      <c r="A13" s="3" t="str">
        <f>A5</f>
        <v>team2</v>
      </c>
      <c r="B13" s="3" t="str">
        <f>A4</f>
        <v>team1</v>
      </c>
      <c r="C13" s="13"/>
      <c r="D13" s="13" t="s">
        <v>11</v>
      </c>
      <c r="E13" s="13"/>
      <c r="F13" s="5"/>
    </row>
    <row r="14" spans="1:28" x14ac:dyDescent="0.3">
      <c r="A14" s="3" t="str">
        <f>A7</f>
        <v>team4</v>
      </c>
      <c r="B14" s="3" t="str">
        <f>A8</f>
        <v>team5</v>
      </c>
      <c r="C14" s="13"/>
      <c r="D14" s="13" t="s">
        <v>11</v>
      </c>
      <c r="E14" s="13"/>
      <c r="F14" s="5"/>
      <c r="H14" s="19"/>
      <c r="I14" s="14" t="s">
        <v>12</v>
      </c>
      <c r="J14" s="15" t="s">
        <v>13</v>
      </c>
      <c r="K14" s="15" t="s">
        <v>14</v>
      </c>
      <c r="L14" s="15" t="s">
        <v>15</v>
      </c>
      <c r="M14" s="16" t="s">
        <v>16</v>
      </c>
      <c r="N14" s="17" t="s">
        <v>17</v>
      </c>
      <c r="O14" s="15" t="s">
        <v>18</v>
      </c>
      <c r="P14" s="16" t="s">
        <v>19</v>
      </c>
    </row>
    <row r="15" spans="1:28" x14ac:dyDescent="0.3">
      <c r="A15" s="3" t="str">
        <f>A6</f>
        <v>team3</v>
      </c>
      <c r="B15" s="3" t="str">
        <f>A9</f>
        <v>team6</v>
      </c>
      <c r="C15" s="13"/>
      <c r="D15" s="13" t="s">
        <v>11</v>
      </c>
      <c r="E15" s="13"/>
      <c r="F15" s="5"/>
      <c r="H15" s="18" t="str">
        <f t="array" ref="H15">INDEX($S$3:$S$8,MATCH(LARGE($AB$3:$AB$8-ROW($AB$3:$AB$8)/COUNT($AB$3:$AB$8),ROW(H15)-ROW(H$15)+1),$AB$3:$AB$8-ROW($AB$3:$AB$8)/COUNT($AB$3:$AB$8),0))</f>
        <v>team1</v>
      </c>
      <c r="I15" s="10">
        <f t="shared" ref="I15:I20" si="15">VLOOKUP($H15,$S$3:$AA$8,2,0)</f>
        <v>0</v>
      </c>
      <c r="J15" s="5">
        <f t="shared" ref="J15:J20" si="16">VLOOKUP($H15,$S$3:$AA$8,3,0)</f>
        <v>0</v>
      </c>
      <c r="K15" s="5">
        <f t="shared" ref="K15:K20" si="17">VLOOKUP($H15,$S$3:$AA$8,4,0)</f>
        <v>0</v>
      </c>
      <c r="L15" s="5">
        <f t="shared" ref="L15:L20" si="18">VLOOKUP($H15,$S$3:$AA$8,5,0)</f>
        <v>0</v>
      </c>
      <c r="M15" s="9">
        <f t="shared" ref="M15:M20" si="19">VLOOKUP($H15,$S$3:$AA$8,6,0)</f>
        <v>0</v>
      </c>
      <c r="N15" s="10">
        <f t="shared" ref="N15:N20" si="20">VLOOKUP($H15,$S$3:$AA$8,7,0)</f>
        <v>0</v>
      </c>
      <c r="O15" s="5">
        <f t="shared" ref="O15:O20" si="21">VLOOKUP($H15,$S$3:$AA$8,8,0)</f>
        <v>0</v>
      </c>
      <c r="P15" s="9">
        <f t="shared" ref="P15:P20" si="22">VLOOKUP($H15,$S$3:$AA$8,9,0)</f>
        <v>0</v>
      </c>
    </row>
    <row r="16" spans="1:28" x14ac:dyDescent="0.3">
      <c r="A16" s="3" t="str">
        <f>A5</f>
        <v>team2</v>
      </c>
      <c r="B16" s="3" t="str">
        <f>A8</f>
        <v>team5</v>
      </c>
      <c r="C16" s="13"/>
      <c r="D16" s="13" t="s">
        <v>11</v>
      </c>
      <c r="E16" s="13"/>
      <c r="F16" s="5"/>
      <c r="H16" s="18" t="str">
        <f t="array" ref="H16">INDEX($S$3:$S$8,MATCH(LARGE($AB$3:$AB$8-ROW($AB$3:$AB$8)/COUNT($AB$3:$AB$8),ROW(H16)-ROW(H$15)+1),$AB$3:$AB$8-ROW($AB$3:$AB$8)/COUNT($AB$3:$AB$8),0))</f>
        <v>team2</v>
      </c>
      <c r="I16" s="10">
        <f t="shared" si="15"/>
        <v>0</v>
      </c>
      <c r="J16" s="5">
        <f t="shared" si="16"/>
        <v>0</v>
      </c>
      <c r="K16" s="5">
        <f t="shared" si="17"/>
        <v>0</v>
      </c>
      <c r="L16" s="5">
        <f t="shared" si="18"/>
        <v>0</v>
      </c>
      <c r="M16" s="9">
        <f t="shared" si="19"/>
        <v>0</v>
      </c>
      <c r="N16" s="10">
        <f t="shared" si="20"/>
        <v>0</v>
      </c>
      <c r="O16" s="5">
        <f t="shared" si="21"/>
        <v>0</v>
      </c>
      <c r="P16" s="9">
        <f t="shared" si="22"/>
        <v>0</v>
      </c>
    </row>
    <row r="17" spans="1:16" x14ac:dyDescent="0.3">
      <c r="A17" s="3" t="str">
        <f>A6</f>
        <v>team3</v>
      </c>
      <c r="B17" s="3" t="str">
        <f>A7</f>
        <v>team4</v>
      </c>
      <c r="C17" s="13"/>
      <c r="D17" s="13" t="s">
        <v>11</v>
      </c>
      <c r="E17" s="13"/>
      <c r="F17" s="5"/>
      <c r="H17" s="18" t="str">
        <f t="array" ref="H17">INDEX($S$3:$S$8,MATCH(LARGE($AB$3:$AB$8-ROW($AB$3:$AB$8)/COUNT($AB$3:$AB$8),ROW(H17)-ROW(H$15)+1),$AB$3:$AB$8-ROW($AB$3:$AB$8)/COUNT($AB$3:$AB$8),0))</f>
        <v>team3</v>
      </c>
      <c r="I17" s="10">
        <f t="shared" si="15"/>
        <v>0</v>
      </c>
      <c r="J17" s="5">
        <f t="shared" si="16"/>
        <v>0</v>
      </c>
      <c r="K17" s="5">
        <f t="shared" si="17"/>
        <v>0</v>
      </c>
      <c r="L17" s="5">
        <f t="shared" si="18"/>
        <v>0</v>
      </c>
      <c r="M17" s="9">
        <f t="shared" si="19"/>
        <v>0</v>
      </c>
      <c r="N17" s="10">
        <f t="shared" si="20"/>
        <v>0</v>
      </c>
      <c r="O17" s="5">
        <f t="shared" si="21"/>
        <v>0</v>
      </c>
      <c r="P17" s="9">
        <f t="shared" si="22"/>
        <v>0</v>
      </c>
    </row>
    <row r="18" spans="1:16" x14ac:dyDescent="0.3">
      <c r="A18" s="3" t="str">
        <f>A9</f>
        <v>team6</v>
      </c>
      <c r="B18" s="3" t="str">
        <f>A4</f>
        <v>team1</v>
      </c>
      <c r="C18" s="13"/>
      <c r="D18" s="13" t="s">
        <v>11</v>
      </c>
      <c r="E18" s="13"/>
      <c r="F18" s="5"/>
      <c r="H18" s="18" t="str">
        <f t="array" ref="H18">INDEX($S$3:$S$8,MATCH(LARGE($AB$3:$AB$8-ROW($AB$3:$AB$8)/COUNT($AB$3:$AB$8),ROW(H18)-ROW(H$15)+1),$AB$3:$AB$8-ROW($AB$3:$AB$8)/COUNT($AB$3:$AB$8),0))</f>
        <v>team4</v>
      </c>
      <c r="I18" s="10">
        <f t="shared" si="15"/>
        <v>0</v>
      </c>
      <c r="J18" s="5">
        <f t="shared" si="16"/>
        <v>0</v>
      </c>
      <c r="K18" s="5">
        <f t="shared" si="17"/>
        <v>0</v>
      </c>
      <c r="L18" s="5">
        <f t="shared" si="18"/>
        <v>0</v>
      </c>
      <c r="M18" s="9">
        <f t="shared" si="19"/>
        <v>0</v>
      </c>
      <c r="N18" s="10">
        <f t="shared" si="20"/>
        <v>0</v>
      </c>
      <c r="O18" s="5">
        <f t="shared" si="21"/>
        <v>0</v>
      </c>
      <c r="P18" s="9">
        <f t="shared" si="22"/>
        <v>0</v>
      </c>
    </row>
    <row r="19" spans="1:16" x14ac:dyDescent="0.3">
      <c r="A19" s="3" t="str">
        <f>A5</f>
        <v>team2</v>
      </c>
      <c r="B19" s="3" t="str">
        <f>A6</f>
        <v>team3</v>
      </c>
      <c r="C19" s="13"/>
      <c r="D19" s="13" t="s">
        <v>11</v>
      </c>
      <c r="E19" s="13"/>
      <c r="H19" s="18" t="str">
        <f t="array" ref="H19">INDEX($S$3:$S$8,MATCH(LARGE($AB$3:$AB$8-ROW($AB$3:$AB$8)/COUNT($AB$3:$AB$8),ROW(H19)-ROW(H$15)+1),$AB$3:$AB$8-ROW($AB$3:$AB$8)/COUNT($AB$3:$AB$8),0))</f>
        <v>team5</v>
      </c>
      <c r="I19" s="10">
        <f t="shared" si="15"/>
        <v>0</v>
      </c>
      <c r="J19" s="5">
        <f t="shared" si="16"/>
        <v>0</v>
      </c>
      <c r="K19" s="5">
        <f t="shared" si="17"/>
        <v>0</v>
      </c>
      <c r="L19" s="5">
        <f t="shared" si="18"/>
        <v>0</v>
      </c>
      <c r="M19" s="9">
        <f t="shared" si="19"/>
        <v>0</v>
      </c>
      <c r="N19" s="10">
        <f t="shared" si="20"/>
        <v>0</v>
      </c>
      <c r="O19" s="5">
        <f t="shared" si="21"/>
        <v>0</v>
      </c>
      <c r="P19" s="9">
        <f t="shared" si="22"/>
        <v>0</v>
      </c>
    </row>
    <row r="20" spans="1:16" x14ac:dyDescent="0.3">
      <c r="A20" s="3" t="str">
        <f>A4</f>
        <v>team1</v>
      </c>
      <c r="B20" s="3" t="str">
        <f>A8</f>
        <v>team5</v>
      </c>
      <c r="C20" s="13"/>
      <c r="D20" s="13" t="s">
        <v>11</v>
      </c>
      <c r="E20" s="13"/>
      <c r="H20" s="18" t="str">
        <f t="array" ref="H20">INDEX($S$3:$S$8,MATCH(LARGE($AB$3:$AB$8-ROW($AB$3:$AB$8)/COUNT($AB$3:$AB$8),ROW(H20)-ROW(H$15)+1),$AB$3:$AB$8-ROW($AB$3:$AB$8)/COUNT($AB$3:$AB$8),0))</f>
        <v>team6</v>
      </c>
      <c r="I20" s="10">
        <f t="shared" si="15"/>
        <v>0</v>
      </c>
      <c r="J20" s="5">
        <f t="shared" si="16"/>
        <v>0</v>
      </c>
      <c r="K20" s="5">
        <f t="shared" si="17"/>
        <v>0</v>
      </c>
      <c r="L20" s="5">
        <f t="shared" si="18"/>
        <v>0</v>
      </c>
      <c r="M20" s="9">
        <f t="shared" si="19"/>
        <v>0</v>
      </c>
      <c r="N20" s="10">
        <f t="shared" si="20"/>
        <v>0</v>
      </c>
      <c r="O20" s="5">
        <f t="shared" si="21"/>
        <v>0</v>
      </c>
      <c r="P20" s="9">
        <f t="shared" si="22"/>
        <v>0</v>
      </c>
    </row>
    <row r="21" spans="1:16" x14ac:dyDescent="0.3">
      <c r="A21" s="3" t="str">
        <f>A9</f>
        <v>team6</v>
      </c>
      <c r="B21" s="3" t="str">
        <f>A7</f>
        <v>team4</v>
      </c>
      <c r="C21" s="13"/>
      <c r="D21" s="13" t="s">
        <v>11</v>
      </c>
      <c r="E21" s="13"/>
    </row>
    <row r="22" spans="1:16" x14ac:dyDescent="0.3">
      <c r="A22" s="3" t="str">
        <f>A8</f>
        <v>team5</v>
      </c>
      <c r="B22" s="3" t="str">
        <f>A6</f>
        <v>team3</v>
      </c>
      <c r="C22" s="13"/>
      <c r="D22" s="13" t="s">
        <v>11</v>
      </c>
      <c r="E22" s="13"/>
    </row>
    <row r="23" spans="1:16" x14ac:dyDescent="0.3">
      <c r="A23" s="3" t="str">
        <f>A7</f>
        <v>team4</v>
      </c>
      <c r="B23" s="3" t="str">
        <f>A4</f>
        <v>team1</v>
      </c>
      <c r="C23" s="13"/>
      <c r="D23" s="13" t="s">
        <v>11</v>
      </c>
      <c r="E23" s="13"/>
    </row>
    <row r="24" spans="1:16" x14ac:dyDescent="0.3">
      <c r="A24" s="3" t="str">
        <f>A9</f>
        <v>team6</v>
      </c>
      <c r="B24" s="3" t="str">
        <f>A5</f>
        <v>team2</v>
      </c>
      <c r="C24" s="13"/>
      <c r="D24" s="13" t="s">
        <v>11</v>
      </c>
      <c r="E24" s="13"/>
    </row>
    <row r="25" spans="1:16" x14ac:dyDescent="0.3">
      <c r="A25" s="3" t="str">
        <f>A4</f>
        <v>team1</v>
      </c>
      <c r="B25" s="3" t="str">
        <f>A6</f>
        <v>team3</v>
      </c>
      <c r="C25" s="13"/>
      <c r="D25" s="13" t="s">
        <v>11</v>
      </c>
      <c r="E25" s="13"/>
    </row>
    <row r="26" spans="1:16" x14ac:dyDescent="0.3">
      <c r="A26" s="3" t="str">
        <f>A8</f>
        <v>team5</v>
      </c>
      <c r="B26" s="3" t="str">
        <f>A9</f>
        <v>team6</v>
      </c>
      <c r="C26" s="13"/>
      <c r="D26" s="13" t="s">
        <v>11</v>
      </c>
      <c r="E26" s="13"/>
    </row>
    <row r="27" spans="1:16" x14ac:dyDescent="0.3">
      <c r="A27" s="3" t="str">
        <f>A7</f>
        <v>team4</v>
      </c>
      <c r="B27" s="3" t="str">
        <f>A5</f>
        <v>team2</v>
      </c>
      <c r="C27" s="13"/>
      <c r="D27" s="13" t="s">
        <v>11</v>
      </c>
      <c r="E27" s="13"/>
    </row>
    <row r="29" spans="1:16" x14ac:dyDescent="0.3">
      <c r="A29" s="6" t="s">
        <v>28</v>
      </c>
    </row>
    <row r="30" spans="1:16" x14ac:dyDescent="0.3">
      <c r="A30" s="3" t="str">
        <f t="shared" ref="A30:A44" si="23">B13</f>
        <v>team1</v>
      </c>
      <c r="B30" s="3" t="str">
        <f t="shared" ref="B30:B44" si="24">A13</f>
        <v>team2</v>
      </c>
      <c r="C30" s="13"/>
      <c r="D30" s="13" t="s">
        <v>11</v>
      </c>
      <c r="E30" s="13"/>
    </row>
    <row r="31" spans="1:16" x14ac:dyDescent="0.3">
      <c r="A31" s="3" t="str">
        <f t="shared" si="23"/>
        <v>team5</v>
      </c>
      <c r="B31" s="3" t="str">
        <f t="shared" si="24"/>
        <v>team4</v>
      </c>
      <c r="C31" s="13"/>
      <c r="D31" s="13" t="s">
        <v>11</v>
      </c>
      <c r="E31" s="13"/>
    </row>
    <row r="32" spans="1:16" x14ac:dyDescent="0.3">
      <c r="A32" s="3" t="str">
        <f t="shared" si="23"/>
        <v>team6</v>
      </c>
      <c r="B32" s="3" t="str">
        <f t="shared" si="24"/>
        <v>team3</v>
      </c>
      <c r="C32" s="13"/>
      <c r="D32" s="13" t="s">
        <v>11</v>
      </c>
      <c r="E32" s="13"/>
    </row>
    <row r="33" spans="1:5" x14ac:dyDescent="0.3">
      <c r="A33" s="3" t="str">
        <f t="shared" si="23"/>
        <v>team5</v>
      </c>
      <c r="B33" s="3" t="str">
        <f t="shared" si="24"/>
        <v>team2</v>
      </c>
      <c r="C33" s="13"/>
      <c r="D33" s="13" t="s">
        <v>11</v>
      </c>
      <c r="E33" s="13"/>
    </row>
    <row r="34" spans="1:5" x14ac:dyDescent="0.3">
      <c r="A34" s="3" t="str">
        <f t="shared" si="23"/>
        <v>team4</v>
      </c>
      <c r="B34" s="3" t="str">
        <f t="shared" si="24"/>
        <v>team3</v>
      </c>
      <c r="C34" s="13"/>
      <c r="D34" s="13" t="s">
        <v>11</v>
      </c>
      <c r="E34" s="13"/>
    </row>
    <row r="35" spans="1:5" x14ac:dyDescent="0.3">
      <c r="A35" s="3" t="str">
        <f t="shared" si="23"/>
        <v>team1</v>
      </c>
      <c r="B35" s="3" t="str">
        <f t="shared" si="24"/>
        <v>team6</v>
      </c>
      <c r="C35" s="13"/>
      <c r="D35" s="13" t="s">
        <v>11</v>
      </c>
      <c r="E35" s="13"/>
    </row>
    <row r="36" spans="1:5" x14ac:dyDescent="0.3">
      <c r="A36" s="3" t="str">
        <f t="shared" si="23"/>
        <v>team3</v>
      </c>
      <c r="B36" s="3" t="str">
        <f t="shared" si="24"/>
        <v>team2</v>
      </c>
      <c r="C36" s="13"/>
      <c r="D36" s="13" t="s">
        <v>11</v>
      </c>
      <c r="E36" s="13"/>
    </row>
    <row r="37" spans="1:5" x14ac:dyDescent="0.3">
      <c r="A37" s="3" t="str">
        <f t="shared" si="23"/>
        <v>team5</v>
      </c>
      <c r="B37" s="3" t="str">
        <f t="shared" si="24"/>
        <v>team1</v>
      </c>
      <c r="C37" s="13"/>
      <c r="D37" s="13" t="s">
        <v>11</v>
      </c>
      <c r="E37" s="13"/>
    </row>
    <row r="38" spans="1:5" x14ac:dyDescent="0.3">
      <c r="A38" s="3" t="str">
        <f t="shared" si="23"/>
        <v>team4</v>
      </c>
      <c r="B38" s="3" t="str">
        <f t="shared" si="24"/>
        <v>team6</v>
      </c>
      <c r="C38" s="13"/>
      <c r="D38" s="13" t="s">
        <v>11</v>
      </c>
      <c r="E38" s="13"/>
    </row>
    <row r="39" spans="1:5" x14ac:dyDescent="0.3">
      <c r="A39" s="3" t="str">
        <f t="shared" si="23"/>
        <v>team3</v>
      </c>
      <c r="B39" s="3" t="str">
        <f t="shared" si="24"/>
        <v>team5</v>
      </c>
      <c r="C39" s="13"/>
      <c r="D39" s="13" t="s">
        <v>11</v>
      </c>
      <c r="E39" s="13"/>
    </row>
    <row r="40" spans="1:5" x14ac:dyDescent="0.3">
      <c r="A40" s="3" t="str">
        <f t="shared" si="23"/>
        <v>team1</v>
      </c>
      <c r="B40" s="3" t="str">
        <f t="shared" si="24"/>
        <v>team4</v>
      </c>
      <c r="C40" s="13"/>
      <c r="D40" s="13" t="s">
        <v>11</v>
      </c>
      <c r="E40" s="13"/>
    </row>
    <row r="41" spans="1:5" x14ac:dyDescent="0.3">
      <c r="A41" s="3" t="str">
        <f t="shared" si="23"/>
        <v>team2</v>
      </c>
      <c r="B41" s="3" t="str">
        <f t="shared" si="24"/>
        <v>team6</v>
      </c>
      <c r="C41" s="13"/>
      <c r="D41" s="13" t="s">
        <v>11</v>
      </c>
      <c r="E41" s="13"/>
    </row>
    <row r="42" spans="1:5" x14ac:dyDescent="0.3">
      <c r="A42" s="3" t="str">
        <f t="shared" si="23"/>
        <v>team3</v>
      </c>
      <c r="B42" s="3" t="str">
        <f t="shared" si="24"/>
        <v>team1</v>
      </c>
      <c r="C42" s="13"/>
      <c r="D42" s="13" t="s">
        <v>11</v>
      </c>
      <c r="E42" s="13"/>
    </row>
    <row r="43" spans="1:5" x14ac:dyDescent="0.3">
      <c r="A43" s="3" t="str">
        <f t="shared" si="23"/>
        <v>team6</v>
      </c>
      <c r="B43" s="3" t="str">
        <f t="shared" si="24"/>
        <v>team5</v>
      </c>
      <c r="C43" s="13"/>
      <c r="D43" s="13" t="s">
        <v>11</v>
      </c>
      <c r="E43" s="13"/>
    </row>
    <row r="44" spans="1:5" x14ac:dyDescent="0.3">
      <c r="A44" s="3" t="str">
        <f t="shared" si="23"/>
        <v>team2</v>
      </c>
      <c r="B44" s="3" t="str">
        <f t="shared" si="24"/>
        <v>team4</v>
      </c>
      <c r="C44" s="13"/>
      <c r="D44" s="13" t="s">
        <v>11</v>
      </c>
      <c r="E44" s="13"/>
    </row>
    <row r="46" spans="1:5" x14ac:dyDescent="0.3">
      <c r="A46" s="6" t="s">
        <v>29</v>
      </c>
    </row>
    <row r="47" spans="1:5" x14ac:dyDescent="0.3">
      <c r="A47" s="3" t="str">
        <f t="shared" ref="A47:B61" si="25">A13</f>
        <v>team2</v>
      </c>
      <c r="B47" s="3" t="str">
        <f t="shared" si="25"/>
        <v>team1</v>
      </c>
      <c r="C47" s="13"/>
      <c r="D47" s="13" t="s">
        <v>11</v>
      </c>
      <c r="E47" s="13"/>
    </row>
    <row r="48" spans="1:5" x14ac:dyDescent="0.3">
      <c r="A48" s="3" t="str">
        <f t="shared" si="25"/>
        <v>team4</v>
      </c>
      <c r="B48" s="3" t="str">
        <f t="shared" si="25"/>
        <v>team5</v>
      </c>
      <c r="C48" s="13"/>
      <c r="D48" s="13" t="s">
        <v>11</v>
      </c>
      <c r="E48" s="13"/>
    </row>
    <row r="49" spans="1:5" x14ac:dyDescent="0.3">
      <c r="A49" s="3" t="str">
        <f t="shared" si="25"/>
        <v>team3</v>
      </c>
      <c r="B49" s="3" t="str">
        <f t="shared" si="25"/>
        <v>team6</v>
      </c>
      <c r="C49" s="13"/>
      <c r="D49" s="13" t="s">
        <v>11</v>
      </c>
      <c r="E49" s="13"/>
    </row>
    <row r="50" spans="1:5" x14ac:dyDescent="0.3">
      <c r="A50" s="3" t="str">
        <f t="shared" si="25"/>
        <v>team2</v>
      </c>
      <c r="B50" s="3" t="str">
        <f t="shared" si="25"/>
        <v>team5</v>
      </c>
      <c r="C50" s="13"/>
      <c r="D50" s="13" t="s">
        <v>11</v>
      </c>
      <c r="E50" s="13"/>
    </row>
    <row r="51" spans="1:5" x14ac:dyDescent="0.3">
      <c r="A51" s="3" t="str">
        <f t="shared" si="25"/>
        <v>team3</v>
      </c>
      <c r="B51" s="3" t="str">
        <f t="shared" si="25"/>
        <v>team4</v>
      </c>
      <c r="C51" s="13"/>
      <c r="D51" s="13" t="s">
        <v>11</v>
      </c>
      <c r="E51" s="13"/>
    </row>
    <row r="52" spans="1:5" x14ac:dyDescent="0.3">
      <c r="A52" s="3" t="str">
        <f t="shared" si="25"/>
        <v>team6</v>
      </c>
      <c r="B52" s="3" t="str">
        <f t="shared" si="25"/>
        <v>team1</v>
      </c>
      <c r="C52" s="13"/>
      <c r="D52" s="13" t="s">
        <v>11</v>
      </c>
      <c r="E52" s="13"/>
    </row>
    <row r="53" spans="1:5" x14ac:dyDescent="0.3">
      <c r="A53" s="3" t="str">
        <f t="shared" si="25"/>
        <v>team2</v>
      </c>
      <c r="B53" s="3" t="str">
        <f t="shared" si="25"/>
        <v>team3</v>
      </c>
      <c r="C53" s="13"/>
      <c r="D53" s="13" t="s">
        <v>11</v>
      </c>
      <c r="E53" s="13"/>
    </row>
    <row r="54" spans="1:5" x14ac:dyDescent="0.3">
      <c r="A54" s="3" t="str">
        <f t="shared" si="25"/>
        <v>team1</v>
      </c>
      <c r="B54" s="3" t="str">
        <f t="shared" si="25"/>
        <v>team5</v>
      </c>
      <c r="C54" s="13"/>
      <c r="D54" s="13" t="s">
        <v>11</v>
      </c>
      <c r="E54" s="13"/>
    </row>
    <row r="55" spans="1:5" x14ac:dyDescent="0.3">
      <c r="A55" s="3" t="str">
        <f t="shared" si="25"/>
        <v>team6</v>
      </c>
      <c r="B55" s="3" t="str">
        <f t="shared" si="25"/>
        <v>team4</v>
      </c>
      <c r="C55" s="13"/>
      <c r="D55" s="13" t="s">
        <v>11</v>
      </c>
      <c r="E55" s="13"/>
    </row>
    <row r="56" spans="1:5" x14ac:dyDescent="0.3">
      <c r="A56" s="3" t="str">
        <f t="shared" si="25"/>
        <v>team5</v>
      </c>
      <c r="B56" s="3" t="str">
        <f t="shared" si="25"/>
        <v>team3</v>
      </c>
      <c r="C56" s="13"/>
      <c r="D56" s="13" t="s">
        <v>11</v>
      </c>
      <c r="E56" s="13"/>
    </row>
    <row r="57" spans="1:5" x14ac:dyDescent="0.3">
      <c r="A57" s="3" t="str">
        <f t="shared" si="25"/>
        <v>team4</v>
      </c>
      <c r="B57" s="3" t="str">
        <f t="shared" si="25"/>
        <v>team1</v>
      </c>
      <c r="C57" s="13"/>
      <c r="D57" s="13" t="s">
        <v>11</v>
      </c>
      <c r="E57" s="13"/>
    </row>
    <row r="58" spans="1:5" x14ac:dyDescent="0.3">
      <c r="A58" s="3" t="str">
        <f t="shared" si="25"/>
        <v>team6</v>
      </c>
      <c r="B58" s="3" t="str">
        <f t="shared" si="25"/>
        <v>team2</v>
      </c>
      <c r="C58" s="13"/>
      <c r="D58" s="13" t="s">
        <v>11</v>
      </c>
      <c r="E58" s="13"/>
    </row>
    <row r="59" spans="1:5" x14ac:dyDescent="0.3">
      <c r="A59" s="3" t="str">
        <f t="shared" si="25"/>
        <v>team1</v>
      </c>
      <c r="B59" s="3" t="str">
        <f t="shared" si="25"/>
        <v>team3</v>
      </c>
      <c r="C59" s="13"/>
      <c r="D59" s="13" t="s">
        <v>11</v>
      </c>
      <c r="E59" s="13"/>
    </row>
    <row r="60" spans="1:5" x14ac:dyDescent="0.3">
      <c r="A60" s="3" t="str">
        <f t="shared" si="25"/>
        <v>team5</v>
      </c>
      <c r="B60" s="3" t="str">
        <f t="shared" si="25"/>
        <v>team6</v>
      </c>
      <c r="C60" s="13"/>
      <c r="D60" s="13" t="s">
        <v>11</v>
      </c>
      <c r="E60" s="13"/>
    </row>
    <row r="61" spans="1:5" x14ac:dyDescent="0.3">
      <c r="A61" s="3" t="str">
        <f t="shared" si="25"/>
        <v>team4</v>
      </c>
      <c r="B61" s="3" t="str">
        <f t="shared" si="25"/>
        <v>team2</v>
      </c>
      <c r="C61" s="13"/>
      <c r="D61" s="13" t="s">
        <v>11</v>
      </c>
      <c r="E61" s="13"/>
    </row>
    <row r="63" spans="1:5" x14ac:dyDescent="0.3">
      <c r="A63" s="6" t="s">
        <v>30</v>
      </c>
    </row>
    <row r="64" spans="1:5" x14ac:dyDescent="0.3">
      <c r="A64" s="3" t="str">
        <f t="shared" ref="A64:B78" si="26">A30</f>
        <v>team1</v>
      </c>
      <c r="B64" s="3" t="str">
        <f t="shared" si="26"/>
        <v>team2</v>
      </c>
      <c r="C64" s="13"/>
      <c r="D64" s="13" t="s">
        <v>11</v>
      </c>
      <c r="E64" s="13"/>
    </row>
    <row r="65" spans="1:5" x14ac:dyDescent="0.3">
      <c r="A65" s="3" t="str">
        <f t="shared" si="26"/>
        <v>team5</v>
      </c>
      <c r="B65" s="3" t="str">
        <f t="shared" si="26"/>
        <v>team4</v>
      </c>
      <c r="C65" s="13"/>
      <c r="D65" s="13" t="s">
        <v>11</v>
      </c>
      <c r="E65" s="13"/>
    </row>
    <row r="66" spans="1:5" x14ac:dyDescent="0.3">
      <c r="A66" s="3" t="str">
        <f t="shared" si="26"/>
        <v>team6</v>
      </c>
      <c r="B66" s="3" t="str">
        <f t="shared" si="26"/>
        <v>team3</v>
      </c>
      <c r="C66" s="13"/>
      <c r="D66" s="13" t="s">
        <v>11</v>
      </c>
      <c r="E66" s="13"/>
    </row>
    <row r="67" spans="1:5" x14ac:dyDescent="0.3">
      <c r="A67" s="3" t="str">
        <f t="shared" si="26"/>
        <v>team5</v>
      </c>
      <c r="B67" s="3" t="str">
        <f t="shared" si="26"/>
        <v>team2</v>
      </c>
      <c r="C67" s="13"/>
      <c r="D67" s="13" t="s">
        <v>11</v>
      </c>
      <c r="E67" s="13"/>
    </row>
    <row r="68" spans="1:5" x14ac:dyDescent="0.3">
      <c r="A68" s="3" t="str">
        <f t="shared" si="26"/>
        <v>team4</v>
      </c>
      <c r="B68" s="3" t="str">
        <f t="shared" si="26"/>
        <v>team3</v>
      </c>
      <c r="C68" s="13"/>
      <c r="D68" s="13" t="s">
        <v>11</v>
      </c>
      <c r="E68" s="13"/>
    </row>
    <row r="69" spans="1:5" x14ac:dyDescent="0.3">
      <c r="A69" s="3" t="str">
        <f t="shared" si="26"/>
        <v>team1</v>
      </c>
      <c r="B69" s="3" t="str">
        <f t="shared" si="26"/>
        <v>team6</v>
      </c>
      <c r="C69" s="13"/>
      <c r="D69" s="13" t="s">
        <v>11</v>
      </c>
      <c r="E69" s="13"/>
    </row>
    <row r="70" spans="1:5" x14ac:dyDescent="0.3">
      <c r="A70" s="3" t="str">
        <f t="shared" si="26"/>
        <v>team3</v>
      </c>
      <c r="B70" s="3" t="str">
        <f t="shared" si="26"/>
        <v>team2</v>
      </c>
      <c r="C70" s="13"/>
      <c r="D70" s="13" t="s">
        <v>11</v>
      </c>
      <c r="E70" s="13"/>
    </row>
    <row r="71" spans="1:5" x14ac:dyDescent="0.3">
      <c r="A71" s="3" t="str">
        <f t="shared" si="26"/>
        <v>team5</v>
      </c>
      <c r="B71" s="3" t="str">
        <f t="shared" si="26"/>
        <v>team1</v>
      </c>
      <c r="C71" s="13"/>
      <c r="D71" s="13" t="s">
        <v>11</v>
      </c>
      <c r="E71" s="13"/>
    </row>
    <row r="72" spans="1:5" x14ac:dyDescent="0.3">
      <c r="A72" s="3" t="str">
        <f t="shared" si="26"/>
        <v>team4</v>
      </c>
      <c r="B72" s="3" t="str">
        <f t="shared" si="26"/>
        <v>team6</v>
      </c>
      <c r="C72" s="13"/>
      <c r="D72" s="13" t="s">
        <v>11</v>
      </c>
      <c r="E72" s="13"/>
    </row>
    <row r="73" spans="1:5" x14ac:dyDescent="0.3">
      <c r="A73" s="3" t="str">
        <f t="shared" si="26"/>
        <v>team3</v>
      </c>
      <c r="B73" s="3" t="str">
        <f t="shared" si="26"/>
        <v>team5</v>
      </c>
      <c r="C73" s="13"/>
      <c r="D73" s="13" t="s">
        <v>11</v>
      </c>
      <c r="E73" s="13"/>
    </row>
    <row r="74" spans="1:5" x14ac:dyDescent="0.3">
      <c r="A74" s="3" t="str">
        <f t="shared" si="26"/>
        <v>team1</v>
      </c>
      <c r="B74" s="3" t="str">
        <f t="shared" si="26"/>
        <v>team4</v>
      </c>
      <c r="C74" s="13"/>
      <c r="D74" s="13" t="s">
        <v>11</v>
      </c>
      <c r="E74" s="13"/>
    </row>
    <row r="75" spans="1:5" x14ac:dyDescent="0.3">
      <c r="A75" s="3" t="str">
        <f t="shared" si="26"/>
        <v>team2</v>
      </c>
      <c r="B75" s="3" t="str">
        <f t="shared" si="26"/>
        <v>team6</v>
      </c>
      <c r="C75" s="13"/>
      <c r="D75" s="13" t="s">
        <v>11</v>
      </c>
      <c r="E75" s="13"/>
    </row>
    <row r="76" spans="1:5" x14ac:dyDescent="0.3">
      <c r="A76" s="3" t="str">
        <f t="shared" si="26"/>
        <v>team3</v>
      </c>
      <c r="B76" s="3" t="str">
        <f t="shared" si="26"/>
        <v>team1</v>
      </c>
      <c r="C76" s="13"/>
      <c r="D76" s="13" t="s">
        <v>11</v>
      </c>
      <c r="E76" s="13"/>
    </row>
    <row r="77" spans="1:5" x14ac:dyDescent="0.3">
      <c r="A77" s="3" t="str">
        <f t="shared" si="26"/>
        <v>team6</v>
      </c>
      <c r="B77" s="3" t="str">
        <f t="shared" si="26"/>
        <v>team5</v>
      </c>
      <c r="C77" s="13"/>
      <c r="D77" s="13" t="s">
        <v>11</v>
      </c>
      <c r="E77" s="13"/>
    </row>
    <row r="78" spans="1:5" x14ac:dyDescent="0.3">
      <c r="A78" s="3" t="str">
        <f t="shared" si="26"/>
        <v>team2</v>
      </c>
      <c r="B78" s="3" t="str">
        <f t="shared" si="26"/>
        <v>team4</v>
      </c>
      <c r="C78" s="13"/>
      <c r="D78" s="13" t="s">
        <v>11</v>
      </c>
      <c r="E78" s="13"/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78"/>
  <sheetViews>
    <sheetView workbookViewId="0">
      <selection activeCell="A2" sqref="A2"/>
    </sheetView>
  </sheetViews>
  <sheetFormatPr defaultRowHeight="14.4" x14ac:dyDescent="0.3"/>
  <cols>
    <col min="1" max="1" width="15.88671875" customWidth="1"/>
    <col min="2" max="2" width="16.109375" customWidth="1"/>
    <col min="3" max="5" width="3.88671875" customWidth="1"/>
    <col min="6" max="6" width="8.33203125" customWidth="1"/>
    <col min="7" max="7" width="8.33203125" style="5" customWidth="1"/>
    <col min="8" max="8" width="15.6640625" style="5" customWidth="1"/>
    <col min="9" max="9" width="5" style="5" customWidth="1"/>
    <col min="10" max="16" width="5" customWidth="1"/>
    <col min="17" max="17" width="11.44140625" customWidth="1"/>
    <col min="18" max="18" width="8.88671875" customWidth="1"/>
    <col min="19" max="26" width="9.109375" hidden="1" customWidth="1"/>
    <col min="27" max="27" width="2.6640625" hidden="1" customWidth="1"/>
    <col min="28" max="28" width="9.109375" hidden="1" customWidth="1"/>
  </cols>
  <sheetData>
    <row r="1" spans="1:28" ht="28.8" x14ac:dyDescent="0.55000000000000004">
      <c r="A1" s="4" t="s">
        <v>22</v>
      </c>
    </row>
    <row r="2" spans="1:28" x14ac:dyDescent="0.3">
      <c r="T2" s="14" t="s">
        <v>12</v>
      </c>
      <c r="U2" s="15" t="s">
        <v>13</v>
      </c>
      <c r="V2" s="15" t="s">
        <v>14</v>
      </c>
      <c r="W2" s="15" t="s">
        <v>15</v>
      </c>
      <c r="X2" s="16" t="s">
        <v>16</v>
      </c>
      <c r="Y2" s="17" t="s">
        <v>17</v>
      </c>
      <c r="Z2" s="15" t="s">
        <v>18</v>
      </c>
      <c r="AA2" s="16" t="s">
        <v>19</v>
      </c>
      <c r="AB2" s="5" t="s">
        <v>26</v>
      </c>
    </row>
    <row r="3" spans="1:28" x14ac:dyDescent="0.3">
      <c r="A3" s="6" t="s">
        <v>4</v>
      </c>
      <c r="B3" s="22" t="s">
        <v>31</v>
      </c>
      <c r="S3" s="7" t="str">
        <f t="shared" ref="S3:S8" si="0">A4</f>
        <v>team1</v>
      </c>
      <c r="T3" s="8">
        <f t="array" ref="T3">SUM(($A$13:$A$78=S3)*(ISNUMBER($C$13:$C$78)),($B$13:$B$78=S3)*(ISNUMBER($E$13:$E$78)))</f>
        <v>0</v>
      </c>
      <c r="U3" s="5">
        <f t="array" ref="U3">SUM((home=S3)*(homescore&gt;visitorscore),(visitor=S3)*(visitorscore&gt;homescore))</f>
        <v>0</v>
      </c>
      <c r="V3" s="5">
        <f t="array" ref="V3">SUM((home=S3)*(homescore=visitorscore)*ISNUMBER(visitorscore),(visitor=S3)*(visitorscore=homescore)*ISNUMBER(homescore))</f>
        <v>0</v>
      </c>
      <c r="W3" s="5">
        <f t="array" ref="W3">SUM((home=S3)*(homescore&lt;visitorscore),(visitor=S3)*(visitorscore&lt;homescore))</f>
        <v>0</v>
      </c>
      <c r="X3" s="9">
        <f t="shared" ref="X3" si="1">SUMIF(home,S3,homescore)+SUMIF(visitor,S3,visitorscore)</f>
        <v>0</v>
      </c>
      <c r="Y3" s="10">
        <f t="shared" ref="Y3" si="2">SUMIF(home,S3,visitorscore)+SUMIF(visitor,S3,homescore)</f>
        <v>0</v>
      </c>
      <c r="Z3" s="5">
        <f>X3-Y3</f>
        <v>0</v>
      </c>
      <c r="AA3" s="9">
        <f>U3*Options!$B$2+V3*Options!$B$3+W3*Options!$B$4+VLOOKUP(S3,$A$4:$B$9,2,0)</f>
        <v>0</v>
      </c>
      <c r="AB3">
        <f>X3+Z3*10000+AA3*1000000000</f>
        <v>0</v>
      </c>
    </row>
    <row r="4" spans="1:28" x14ac:dyDescent="0.3">
      <c r="A4" s="3" t="s">
        <v>5</v>
      </c>
      <c r="S4" s="11" t="str">
        <f t="shared" si="0"/>
        <v>team2</v>
      </c>
      <c r="T4" s="8">
        <f t="array" ref="T4">SUM(($A$13:$A$78=S4)*(ISNUMBER($C$13:$C$78)),($B$13:$B$78=S4)*(ISNUMBER($E$13:$E$78)))</f>
        <v>0</v>
      </c>
      <c r="U4" s="5">
        <f t="array" ref="U4">SUM((home=S4)*(homescore&gt;visitorscore),(visitor=S4)*(visitorscore&gt;homescore))</f>
        <v>0</v>
      </c>
      <c r="V4" s="5">
        <f t="array" ref="V4">SUM((home=S4)*(homescore=visitorscore)*ISNUMBER(visitorscore),(visitor=S4)*(visitorscore=homescore)*ISNUMBER(homescore))</f>
        <v>0</v>
      </c>
      <c r="W4" s="5">
        <f t="array" ref="W4">SUM((home=S4)*(homescore&lt;visitorscore),(visitor=S4)*(visitorscore&lt;homescore))</f>
        <v>0</v>
      </c>
      <c r="X4" s="9">
        <f t="shared" ref="X4" si="3">SUMIF(home,S4,homescore)+SUMIF(visitor,S4,visitorscore)</f>
        <v>0</v>
      </c>
      <c r="Y4" s="10">
        <f t="shared" ref="Y4" si="4">SUMIF(home,S4,visitorscore)+SUMIF(visitor,S4,homescore)</f>
        <v>0</v>
      </c>
      <c r="Z4" s="5">
        <f t="shared" ref="Z4:Z8" si="5">X4-Y4</f>
        <v>0</v>
      </c>
      <c r="AA4" s="9">
        <f>U4*Options!$B$2+V4*Options!$B$3+W4*Options!$B$4+VLOOKUP(S4,$A$4:$B$9,2,0)</f>
        <v>0</v>
      </c>
      <c r="AB4">
        <f t="shared" ref="AB4:AB8" si="6">X4+Z4*10000+AA4*1000000000</f>
        <v>0</v>
      </c>
    </row>
    <row r="5" spans="1:28" x14ac:dyDescent="0.3">
      <c r="A5" s="3" t="s">
        <v>6</v>
      </c>
      <c r="S5" s="11" t="str">
        <f t="shared" si="0"/>
        <v>team3</v>
      </c>
      <c r="T5" s="8">
        <f t="array" ref="T5">SUM(($A$13:$A$78=S5)*(ISNUMBER($C$13:$C$78)),($B$13:$B$78=S5)*(ISNUMBER($E$13:$E$78)))</f>
        <v>0</v>
      </c>
      <c r="U5" s="5">
        <f t="array" ref="U5">SUM((home=S5)*(homescore&gt;visitorscore),(visitor=S5)*(visitorscore&gt;homescore))</f>
        <v>0</v>
      </c>
      <c r="V5" s="5">
        <f t="array" ref="V5">SUM((home=S5)*(homescore=visitorscore)*ISNUMBER(visitorscore),(visitor=S5)*(visitorscore=homescore)*ISNUMBER(homescore))</f>
        <v>0</v>
      </c>
      <c r="W5" s="5">
        <f t="array" ref="W5">SUM((home=S5)*(homescore&lt;visitorscore),(visitor=S5)*(visitorscore&lt;homescore))</f>
        <v>0</v>
      </c>
      <c r="X5" s="9">
        <f t="shared" ref="X5" si="7">SUMIF(home,S5,homescore)+SUMIF(visitor,S5,visitorscore)</f>
        <v>0</v>
      </c>
      <c r="Y5" s="10">
        <f t="shared" ref="Y5" si="8">SUMIF(home,S5,visitorscore)+SUMIF(visitor,S5,homescore)</f>
        <v>0</v>
      </c>
      <c r="Z5" s="5">
        <f t="shared" si="5"/>
        <v>0</v>
      </c>
      <c r="AA5" s="9">
        <f>U5*Options!$B$2+V5*Options!$B$3+W5*Options!$B$4+VLOOKUP(S5,$A$4:$B$9,2,0)</f>
        <v>0</v>
      </c>
      <c r="AB5">
        <f t="shared" si="6"/>
        <v>0</v>
      </c>
    </row>
    <row r="6" spans="1:28" x14ac:dyDescent="0.3">
      <c r="A6" s="3" t="s">
        <v>7</v>
      </c>
      <c r="S6" s="11" t="str">
        <f t="shared" si="0"/>
        <v>team4</v>
      </c>
      <c r="T6" s="8">
        <f t="array" ref="T6">SUM(($A$13:$A$78=S6)*(ISNUMBER($C$13:$C$78)),($B$13:$B$78=S6)*(ISNUMBER($E$13:$E$78)))</f>
        <v>0</v>
      </c>
      <c r="U6" s="5">
        <f t="array" ref="U6">SUM((home=S6)*(homescore&gt;visitorscore),(visitor=S6)*(visitorscore&gt;homescore))</f>
        <v>0</v>
      </c>
      <c r="V6" s="5">
        <f t="array" ref="V6">SUM((home=S6)*(homescore=visitorscore)*ISNUMBER(visitorscore),(visitor=S6)*(visitorscore=homescore)*ISNUMBER(homescore))</f>
        <v>0</v>
      </c>
      <c r="W6" s="5">
        <f t="array" ref="W6">SUM((home=S6)*(homescore&lt;visitorscore),(visitor=S6)*(visitorscore&lt;homescore))</f>
        <v>0</v>
      </c>
      <c r="X6" s="9">
        <f t="shared" ref="X6" si="9">SUMIF(home,S6,homescore)+SUMIF(visitor,S6,visitorscore)</f>
        <v>0</v>
      </c>
      <c r="Y6" s="10">
        <f t="shared" ref="Y6" si="10">SUMIF(home,S6,visitorscore)+SUMIF(visitor,S6,homescore)</f>
        <v>0</v>
      </c>
      <c r="Z6" s="5">
        <f t="shared" si="5"/>
        <v>0</v>
      </c>
      <c r="AA6" s="9">
        <f>U6*Options!$B$2+V6*Options!$B$3+W6*Options!$B$4+VLOOKUP(S6,$A$4:$B$9,2,0)</f>
        <v>0</v>
      </c>
      <c r="AB6">
        <f t="shared" si="6"/>
        <v>0</v>
      </c>
    </row>
    <row r="7" spans="1:28" x14ac:dyDescent="0.3">
      <c r="A7" s="3" t="s">
        <v>8</v>
      </c>
      <c r="S7" s="11" t="str">
        <f t="shared" si="0"/>
        <v>team5</v>
      </c>
      <c r="T7" s="8">
        <f t="array" ref="T7">SUM(($A$13:$A$78=S7)*(ISNUMBER($C$13:$C$78)),($B$13:$B$78=S7)*(ISNUMBER($E$13:$E$78)))</f>
        <v>0</v>
      </c>
      <c r="U7" s="5">
        <f t="array" ref="U7">SUM((home=S7)*(homescore&gt;visitorscore),(visitor=S7)*(visitorscore&gt;homescore))</f>
        <v>0</v>
      </c>
      <c r="V7" s="5">
        <f t="array" ref="V7">SUM((home=S7)*(homescore=visitorscore)*ISNUMBER(visitorscore),(visitor=S7)*(visitorscore=homescore)*ISNUMBER(homescore))</f>
        <v>0</v>
      </c>
      <c r="W7" s="5">
        <f t="array" ref="W7">SUM((home=S7)*(homescore&lt;visitorscore),(visitor=S7)*(visitorscore&lt;homescore))</f>
        <v>0</v>
      </c>
      <c r="X7" s="9">
        <f t="shared" ref="X7" si="11">SUMIF(home,S7,homescore)+SUMIF(visitor,S7,visitorscore)</f>
        <v>0</v>
      </c>
      <c r="Y7" s="10">
        <f t="shared" ref="Y7" si="12">SUMIF(home,S7,visitorscore)+SUMIF(visitor,S7,homescore)</f>
        <v>0</v>
      </c>
      <c r="Z7" s="5">
        <f t="shared" si="5"/>
        <v>0</v>
      </c>
      <c r="AA7" s="9">
        <f>U7*Options!$B$2+V7*Options!$B$3+W7*Options!$B$4+VLOOKUP(S7,$A$4:$B$9,2,0)</f>
        <v>0</v>
      </c>
      <c r="AB7">
        <f t="shared" si="6"/>
        <v>0</v>
      </c>
    </row>
    <row r="8" spans="1:28" x14ac:dyDescent="0.3">
      <c r="A8" s="3" t="s">
        <v>9</v>
      </c>
      <c r="S8" s="11" t="str">
        <f t="shared" si="0"/>
        <v>team6</v>
      </c>
      <c r="T8" s="8">
        <f t="array" ref="T8">SUM(($A$13:$A$78=S8)*(ISNUMBER($C$13:$C$78)),($B$13:$B$78=S8)*(ISNUMBER($E$13:$E$78)))</f>
        <v>0</v>
      </c>
      <c r="U8" s="5">
        <f t="array" ref="U8">SUM((home=S8)*(homescore&gt;visitorscore),(visitor=S8)*(visitorscore&gt;homescore))</f>
        <v>0</v>
      </c>
      <c r="V8" s="5">
        <f t="array" ref="V8">SUM((home=S8)*(homescore=visitorscore)*ISNUMBER(visitorscore),(visitor=S8)*(visitorscore=homescore)*ISNUMBER(homescore))</f>
        <v>0</v>
      </c>
      <c r="W8" s="5">
        <f t="array" ref="W8">SUM((home=S8)*(homescore&lt;visitorscore),(visitor=S8)*(visitorscore&lt;homescore))</f>
        <v>0</v>
      </c>
      <c r="X8" s="9">
        <f t="shared" ref="X8" si="13">SUMIF(home,S8,homescore)+SUMIF(visitor,S8,visitorscore)</f>
        <v>0</v>
      </c>
      <c r="Y8" s="10">
        <f t="shared" ref="Y8" si="14">SUMIF(home,S8,visitorscore)+SUMIF(visitor,S8,homescore)</f>
        <v>0</v>
      </c>
      <c r="Z8" s="5">
        <f t="shared" si="5"/>
        <v>0</v>
      </c>
      <c r="AA8" s="9">
        <f>U8*Options!$B$2+V8*Options!$B$3+W8*Options!$B$4+VLOOKUP(S8,$A$4:$B$9,2,0)</f>
        <v>0</v>
      </c>
      <c r="AB8">
        <f t="shared" si="6"/>
        <v>0</v>
      </c>
    </row>
    <row r="9" spans="1:28" x14ac:dyDescent="0.3">
      <c r="A9" s="3" t="s">
        <v>20</v>
      </c>
    </row>
    <row r="12" spans="1:28" x14ac:dyDescent="0.3">
      <c r="A12" s="6" t="s">
        <v>27</v>
      </c>
      <c r="H12" s="12" t="s">
        <v>10</v>
      </c>
    </row>
    <row r="13" spans="1:28" x14ac:dyDescent="0.3">
      <c r="A13" s="3" t="str">
        <f>A5</f>
        <v>team2</v>
      </c>
      <c r="B13" s="3" t="str">
        <f>A4</f>
        <v>team1</v>
      </c>
      <c r="C13" s="13"/>
      <c r="D13" s="13" t="s">
        <v>11</v>
      </c>
      <c r="E13" s="13"/>
      <c r="F13" s="5"/>
    </row>
    <row r="14" spans="1:28" x14ac:dyDescent="0.3">
      <c r="A14" s="3" t="str">
        <f>A7</f>
        <v>team4</v>
      </c>
      <c r="B14" s="3" t="str">
        <f>A8</f>
        <v>team5</v>
      </c>
      <c r="C14" s="13"/>
      <c r="D14" s="13" t="s">
        <v>11</v>
      </c>
      <c r="E14" s="13"/>
      <c r="F14" s="5"/>
      <c r="H14" s="19"/>
      <c r="I14" s="14" t="s">
        <v>12</v>
      </c>
      <c r="J14" s="15" t="s">
        <v>13</v>
      </c>
      <c r="K14" s="15" t="s">
        <v>14</v>
      </c>
      <c r="L14" s="15" t="s">
        <v>15</v>
      </c>
      <c r="M14" s="16" t="s">
        <v>16</v>
      </c>
      <c r="N14" s="17" t="s">
        <v>17</v>
      </c>
      <c r="O14" s="15" t="s">
        <v>18</v>
      </c>
      <c r="P14" s="16" t="s">
        <v>19</v>
      </c>
    </row>
    <row r="15" spans="1:28" x14ac:dyDescent="0.3">
      <c r="A15" s="3" t="str">
        <f>A6</f>
        <v>team3</v>
      </c>
      <c r="B15" s="3" t="str">
        <f>A9</f>
        <v>team6</v>
      </c>
      <c r="C15" s="13"/>
      <c r="D15" s="13" t="s">
        <v>11</v>
      </c>
      <c r="E15" s="13"/>
      <c r="F15" s="5"/>
      <c r="H15" s="18" t="str">
        <f t="array" ref="H15">INDEX($S$3:$S$8,MATCH(LARGE($AB$3:$AB$8-ROW($AB$3:$AB$8)/COUNT($AB$3:$AB$8),ROW(H15)-ROW(H$15)+1),$AB$3:$AB$8-ROW($AB$3:$AB$8)/COUNT($AB$3:$AB$8),0))</f>
        <v>team1</v>
      </c>
      <c r="I15" s="10">
        <f t="shared" ref="I15:I20" si="15">VLOOKUP($H15,$S$3:$AA$8,2,0)</f>
        <v>0</v>
      </c>
      <c r="J15" s="5">
        <f t="shared" ref="J15:J20" si="16">VLOOKUP($H15,$S$3:$AA$8,3,0)</f>
        <v>0</v>
      </c>
      <c r="K15" s="5">
        <f t="shared" ref="K15:K20" si="17">VLOOKUP($H15,$S$3:$AA$8,4,0)</f>
        <v>0</v>
      </c>
      <c r="L15" s="5">
        <f t="shared" ref="L15:L20" si="18">VLOOKUP($H15,$S$3:$AA$8,5,0)</f>
        <v>0</v>
      </c>
      <c r="M15" s="9">
        <f t="shared" ref="M15:M20" si="19">VLOOKUP($H15,$S$3:$AA$8,6,0)</f>
        <v>0</v>
      </c>
      <c r="N15" s="10">
        <f t="shared" ref="N15:N20" si="20">VLOOKUP($H15,$S$3:$AA$8,7,0)</f>
        <v>0</v>
      </c>
      <c r="O15" s="5">
        <f t="shared" ref="O15:O20" si="21">VLOOKUP($H15,$S$3:$AA$8,8,0)</f>
        <v>0</v>
      </c>
      <c r="P15" s="9">
        <f t="shared" ref="P15:P20" si="22">VLOOKUP($H15,$S$3:$AA$8,9,0)</f>
        <v>0</v>
      </c>
    </row>
    <row r="16" spans="1:28" x14ac:dyDescent="0.3">
      <c r="A16" s="3" t="str">
        <f>A5</f>
        <v>team2</v>
      </c>
      <c r="B16" s="3" t="str">
        <f>A8</f>
        <v>team5</v>
      </c>
      <c r="C16" s="13"/>
      <c r="D16" s="13" t="s">
        <v>11</v>
      </c>
      <c r="E16" s="13"/>
      <c r="F16" s="5"/>
      <c r="H16" s="18" t="str">
        <f t="array" ref="H16">INDEX($S$3:$S$8,MATCH(LARGE($AB$3:$AB$8-ROW($AB$3:$AB$8)/COUNT($AB$3:$AB$8),ROW(H16)-ROW(H$15)+1),$AB$3:$AB$8-ROW($AB$3:$AB$8)/COUNT($AB$3:$AB$8),0))</f>
        <v>team2</v>
      </c>
      <c r="I16" s="10">
        <f t="shared" si="15"/>
        <v>0</v>
      </c>
      <c r="J16" s="5">
        <f t="shared" si="16"/>
        <v>0</v>
      </c>
      <c r="K16" s="5">
        <f t="shared" si="17"/>
        <v>0</v>
      </c>
      <c r="L16" s="5">
        <f t="shared" si="18"/>
        <v>0</v>
      </c>
      <c r="M16" s="9">
        <f t="shared" si="19"/>
        <v>0</v>
      </c>
      <c r="N16" s="10">
        <f t="shared" si="20"/>
        <v>0</v>
      </c>
      <c r="O16" s="5">
        <f t="shared" si="21"/>
        <v>0</v>
      </c>
      <c r="P16" s="9">
        <f t="shared" si="22"/>
        <v>0</v>
      </c>
    </row>
    <row r="17" spans="1:16" x14ac:dyDescent="0.3">
      <c r="A17" s="3" t="str">
        <f>A6</f>
        <v>team3</v>
      </c>
      <c r="B17" s="3" t="str">
        <f>A7</f>
        <v>team4</v>
      </c>
      <c r="C17" s="13"/>
      <c r="D17" s="13" t="s">
        <v>11</v>
      </c>
      <c r="E17" s="13"/>
      <c r="F17" s="5"/>
      <c r="H17" s="18" t="str">
        <f t="array" ref="H17">INDEX($S$3:$S$8,MATCH(LARGE($AB$3:$AB$8-ROW($AB$3:$AB$8)/COUNT($AB$3:$AB$8),ROW(H17)-ROW(H$15)+1),$AB$3:$AB$8-ROW($AB$3:$AB$8)/COUNT($AB$3:$AB$8),0))</f>
        <v>team3</v>
      </c>
      <c r="I17" s="10">
        <f t="shared" si="15"/>
        <v>0</v>
      </c>
      <c r="J17" s="5">
        <f t="shared" si="16"/>
        <v>0</v>
      </c>
      <c r="K17" s="5">
        <f t="shared" si="17"/>
        <v>0</v>
      </c>
      <c r="L17" s="5">
        <f t="shared" si="18"/>
        <v>0</v>
      </c>
      <c r="M17" s="9">
        <f t="shared" si="19"/>
        <v>0</v>
      </c>
      <c r="N17" s="10">
        <f t="shared" si="20"/>
        <v>0</v>
      </c>
      <c r="O17" s="5">
        <f t="shared" si="21"/>
        <v>0</v>
      </c>
      <c r="P17" s="9">
        <f t="shared" si="22"/>
        <v>0</v>
      </c>
    </row>
    <row r="18" spans="1:16" x14ac:dyDescent="0.3">
      <c r="A18" s="3" t="str">
        <f>A9</f>
        <v>team6</v>
      </c>
      <c r="B18" s="3" t="str">
        <f>A4</f>
        <v>team1</v>
      </c>
      <c r="C18" s="13"/>
      <c r="D18" s="13" t="s">
        <v>11</v>
      </c>
      <c r="E18" s="13"/>
      <c r="F18" s="5"/>
      <c r="H18" s="18" t="str">
        <f t="array" ref="H18">INDEX($S$3:$S$8,MATCH(LARGE($AB$3:$AB$8-ROW($AB$3:$AB$8)/COUNT($AB$3:$AB$8),ROW(H18)-ROW(H$15)+1),$AB$3:$AB$8-ROW($AB$3:$AB$8)/COUNT($AB$3:$AB$8),0))</f>
        <v>team4</v>
      </c>
      <c r="I18" s="10">
        <f t="shared" si="15"/>
        <v>0</v>
      </c>
      <c r="J18" s="5">
        <f t="shared" si="16"/>
        <v>0</v>
      </c>
      <c r="K18" s="5">
        <f t="shared" si="17"/>
        <v>0</v>
      </c>
      <c r="L18" s="5">
        <f t="shared" si="18"/>
        <v>0</v>
      </c>
      <c r="M18" s="9">
        <f t="shared" si="19"/>
        <v>0</v>
      </c>
      <c r="N18" s="10">
        <f t="shared" si="20"/>
        <v>0</v>
      </c>
      <c r="O18" s="5">
        <f t="shared" si="21"/>
        <v>0</v>
      </c>
      <c r="P18" s="9">
        <f t="shared" si="22"/>
        <v>0</v>
      </c>
    </row>
    <row r="19" spans="1:16" x14ac:dyDescent="0.3">
      <c r="A19" s="3" t="str">
        <f>A5</f>
        <v>team2</v>
      </c>
      <c r="B19" s="3" t="str">
        <f>A6</f>
        <v>team3</v>
      </c>
      <c r="C19" s="13"/>
      <c r="D19" s="13" t="s">
        <v>11</v>
      </c>
      <c r="E19" s="13"/>
      <c r="H19" s="18" t="str">
        <f t="array" ref="H19">INDEX($S$3:$S$8,MATCH(LARGE($AB$3:$AB$8-ROW($AB$3:$AB$8)/COUNT($AB$3:$AB$8),ROW(H19)-ROW(H$15)+1),$AB$3:$AB$8-ROW($AB$3:$AB$8)/COUNT($AB$3:$AB$8),0))</f>
        <v>team5</v>
      </c>
      <c r="I19" s="10">
        <f t="shared" si="15"/>
        <v>0</v>
      </c>
      <c r="J19" s="5">
        <f t="shared" si="16"/>
        <v>0</v>
      </c>
      <c r="K19" s="5">
        <f t="shared" si="17"/>
        <v>0</v>
      </c>
      <c r="L19" s="5">
        <f t="shared" si="18"/>
        <v>0</v>
      </c>
      <c r="M19" s="9">
        <f t="shared" si="19"/>
        <v>0</v>
      </c>
      <c r="N19" s="10">
        <f t="shared" si="20"/>
        <v>0</v>
      </c>
      <c r="O19" s="5">
        <f t="shared" si="21"/>
        <v>0</v>
      </c>
      <c r="P19" s="9">
        <f t="shared" si="22"/>
        <v>0</v>
      </c>
    </row>
    <row r="20" spans="1:16" x14ac:dyDescent="0.3">
      <c r="A20" s="3" t="str">
        <f>A4</f>
        <v>team1</v>
      </c>
      <c r="B20" s="3" t="str">
        <f>A8</f>
        <v>team5</v>
      </c>
      <c r="C20" s="13"/>
      <c r="D20" s="13" t="s">
        <v>11</v>
      </c>
      <c r="E20" s="13"/>
      <c r="H20" s="18" t="str">
        <f t="array" ref="H20">INDEX($S$3:$S$8,MATCH(LARGE($AB$3:$AB$8-ROW($AB$3:$AB$8)/COUNT($AB$3:$AB$8),ROW(H20)-ROW(H$15)+1),$AB$3:$AB$8-ROW($AB$3:$AB$8)/COUNT($AB$3:$AB$8),0))</f>
        <v>team6</v>
      </c>
      <c r="I20" s="10">
        <f t="shared" si="15"/>
        <v>0</v>
      </c>
      <c r="J20" s="5">
        <f t="shared" si="16"/>
        <v>0</v>
      </c>
      <c r="K20" s="5">
        <f t="shared" si="17"/>
        <v>0</v>
      </c>
      <c r="L20" s="5">
        <f t="shared" si="18"/>
        <v>0</v>
      </c>
      <c r="M20" s="9">
        <f t="shared" si="19"/>
        <v>0</v>
      </c>
      <c r="N20" s="10">
        <f t="shared" si="20"/>
        <v>0</v>
      </c>
      <c r="O20" s="5">
        <f t="shared" si="21"/>
        <v>0</v>
      </c>
      <c r="P20" s="9">
        <f t="shared" si="22"/>
        <v>0</v>
      </c>
    </row>
    <row r="21" spans="1:16" x14ac:dyDescent="0.3">
      <c r="A21" s="3" t="str">
        <f>A9</f>
        <v>team6</v>
      </c>
      <c r="B21" s="3" t="str">
        <f>A7</f>
        <v>team4</v>
      </c>
      <c r="C21" s="13"/>
      <c r="D21" s="13" t="s">
        <v>11</v>
      </c>
      <c r="E21" s="13"/>
    </row>
    <row r="22" spans="1:16" x14ac:dyDescent="0.3">
      <c r="A22" s="3" t="str">
        <f>A8</f>
        <v>team5</v>
      </c>
      <c r="B22" s="3" t="str">
        <f>A6</f>
        <v>team3</v>
      </c>
      <c r="C22" s="13"/>
      <c r="D22" s="13" t="s">
        <v>11</v>
      </c>
      <c r="E22" s="13"/>
    </row>
    <row r="23" spans="1:16" x14ac:dyDescent="0.3">
      <c r="A23" s="3" t="str">
        <f>A7</f>
        <v>team4</v>
      </c>
      <c r="B23" s="3" t="str">
        <f>A4</f>
        <v>team1</v>
      </c>
      <c r="C23" s="13"/>
      <c r="D23" s="13" t="s">
        <v>11</v>
      </c>
      <c r="E23" s="13"/>
    </row>
    <row r="24" spans="1:16" x14ac:dyDescent="0.3">
      <c r="A24" s="3" t="str">
        <f>A9</f>
        <v>team6</v>
      </c>
      <c r="B24" s="3" t="str">
        <f>A5</f>
        <v>team2</v>
      </c>
      <c r="C24" s="13"/>
      <c r="D24" s="13" t="s">
        <v>11</v>
      </c>
      <c r="E24" s="13"/>
    </row>
    <row r="25" spans="1:16" x14ac:dyDescent="0.3">
      <c r="A25" s="3" t="str">
        <f>A4</f>
        <v>team1</v>
      </c>
      <c r="B25" s="3" t="str">
        <f>A6</f>
        <v>team3</v>
      </c>
      <c r="C25" s="13"/>
      <c r="D25" s="13" t="s">
        <v>11</v>
      </c>
      <c r="E25" s="13"/>
    </row>
    <row r="26" spans="1:16" x14ac:dyDescent="0.3">
      <c r="A26" s="3" t="str">
        <f>A8</f>
        <v>team5</v>
      </c>
      <c r="B26" s="3" t="str">
        <f>A9</f>
        <v>team6</v>
      </c>
      <c r="C26" s="13"/>
      <c r="D26" s="13" t="s">
        <v>11</v>
      </c>
      <c r="E26" s="13"/>
    </row>
    <row r="27" spans="1:16" x14ac:dyDescent="0.3">
      <c r="A27" s="3" t="str">
        <f>A7</f>
        <v>team4</v>
      </c>
      <c r="B27" s="3" t="str">
        <f>A5</f>
        <v>team2</v>
      </c>
      <c r="C27" s="13"/>
      <c r="D27" s="13" t="s">
        <v>11</v>
      </c>
      <c r="E27" s="13"/>
    </row>
    <row r="29" spans="1:16" x14ac:dyDescent="0.3">
      <c r="A29" s="6" t="s">
        <v>28</v>
      </c>
    </row>
    <row r="30" spans="1:16" x14ac:dyDescent="0.3">
      <c r="A30" s="3" t="str">
        <f t="shared" ref="A30:A44" si="23">B13</f>
        <v>team1</v>
      </c>
      <c r="B30" s="3" t="str">
        <f t="shared" ref="B30:B44" si="24">A13</f>
        <v>team2</v>
      </c>
      <c r="C30" s="13"/>
      <c r="D30" s="13" t="s">
        <v>11</v>
      </c>
      <c r="E30" s="13"/>
    </row>
    <row r="31" spans="1:16" x14ac:dyDescent="0.3">
      <c r="A31" s="3" t="str">
        <f t="shared" si="23"/>
        <v>team5</v>
      </c>
      <c r="B31" s="3" t="str">
        <f t="shared" si="24"/>
        <v>team4</v>
      </c>
      <c r="C31" s="13"/>
      <c r="D31" s="13" t="s">
        <v>11</v>
      </c>
      <c r="E31" s="13"/>
    </row>
    <row r="32" spans="1:16" x14ac:dyDescent="0.3">
      <c r="A32" s="3" t="str">
        <f t="shared" si="23"/>
        <v>team6</v>
      </c>
      <c r="B32" s="3" t="str">
        <f t="shared" si="24"/>
        <v>team3</v>
      </c>
      <c r="C32" s="13"/>
      <c r="D32" s="13" t="s">
        <v>11</v>
      </c>
      <c r="E32" s="13"/>
    </row>
    <row r="33" spans="1:5" x14ac:dyDescent="0.3">
      <c r="A33" s="3" t="str">
        <f t="shared" si="23"/>
        <v>team5</v>
      </c>
      <c r="B33" s="3" t="str">
        <f t="shared" si="24"/>
        <v>team2</v>
      </c>
      <c r="C33" s="13"/>
      <c r="D33" s="13" t="s">
        <v>11</v>
      </c>
      <c r="E33" s="13"/>
    </row>
    <row r="34" spans="1:5" x14ac:dyDescent="0.3">
      <c r="A34" s="3" t="str">
        <f t="shared" si="23"/>
        <v>team4</v>
      </c>
      <c r="B34" s="3" t="str">
        <f t="shared" si="24"/>
        <v>team3</v>
      </c>
      <c r="C34" s="13"/>
      <c r="D34" s="13" t="s">
        <v>11</v>
      </c>
      <c r="E34" s="13"/>
    </row>
    <row r="35" spans="1:5" x14ac:dyDescent="0.3">
      <c r="A35" s="3" t="str">
        <f t="shared" si="23"/>
        <v>team1</v>
      </c>
      <c r="B35" s="3" t="str">
        <f t="shared" si="24"/>
        <v>team6</v>
      </c>
      <c r="C35" s="13"/>
      <c r="D35" s="13" t="s">
        <v>11</v>
      </c>
      <c r="E35" s="13"/>
    </row>
    <row r="36" spans="1:5" x14ac:dyDescent="0.3">
      <c r="A36" s="3" t="str">
        <f t="shared" si="23"/>
        <v>team3</v>
      </c>
      <c r="B36" s="3" t="str">
        <f t="shared" si="24"/>
        <v>team2</v>
      </c>
      <c r="C36" s="13"/>
      <c r="D36" s="13" t="s">
        <v>11</v>
      </c>
      <c r="E36" s="13"/>
    </row>
    <row r="37" spans="1:5" x14ac:dyDescent="0.3">
      <c r="A37" s="3" t="str">
        <f t="shared" si="23"/>
        <v>team5</v>
      </c>
      <c r="B37" s="3" t="str">
        <f t="shared" si="24"/>
        <v>team1</v>
      </c>
      <c r="C37" s="13"/>
      <c r="D37" s="13" t="s">
        <v>11</v>
      </c>
      <c r="E37" s="13"/>
    </row>
    <row r="38" spans="1:5" x14ac:dyDescent="0.3">
      <c r="A38" s="3" t="str">
        <f t="shared" si="23"/>
        <v>team4</v>
      </c>
      <c r="B38" s="3" t="str">
        <f t="shared" si="24"/>
        <v>team6</v>
      </c>
      <c r="C38" s="13"/>
      <c r="D38" s="13" t="s">
        <v>11</v>
      </c>
      <c r="E38" s="13"/>
    </row>
    <row r="39" spans="1:5" x14ac:dyDescent="0.3">
      <c r="A39" s="3" t="str">
        <f t="shared" si="23"/>
        <v>team3</v>
      </c>
      <c r="B39" s="3" t="str">
        <f t="shared" si="24"/>
        <v>team5</v>
      </c>
      <c r="C39" s="13"/>
      <c r="D39" s="13" t="s">
        <v>11</v>
      </c>
      <c r="E39" s="13"/>
    </row>
    <row r="40" spans="1:5" x14ac:dyDescent="0.3">
      <c r="A40" s="3" t="str">
        <f t="shared" si="23"/>
        <v>team1</v>
      </c>
      <c r="B40" s="3" t="str">
        <f t="shared" si="24"/>
        <v>team4</v>
      </c>
      <c r="C40" s="13"/>
      <c r="D40" s="13" t="s">
        <v>11</v>
      </c>
      <c r="E40" s="13"/>
    </row>
    <row r="41" spans="1:5" x14ac:dyDescent="0.3">
      <c r="A41" s="3" t="str">
        <f t="shared" si="23"/>
        <v>team2</v>
      </c>
      <c r="B41" s="3" t="str">
        <f t="shared" si="24"/>
        <v>team6</v>
      </c>
      <c r="C41" s="13"/>
      <c r="D41" s="13" t="s">
        <v>11</v>
      </c>
      <c r="E41" s="13"/>
    </row>
    <row r="42" spans="1:5" x14ac:dyDescent="0.3">
      <c r="A42" s="3" t="str">
        <f t="shared" si="23"/>
        <v>team3</v>
      </c>
      <c r="B42" s="3" t="str">
        <f t="shared" si="24"/>
        <v>team1</v>
      </c>
      <c r="C42" s="13"/>
      <c r="D42" s="13" t="s">
        <v>11</v>
      </c>
      <c r="E42" s="13"/>
    </row>
    <row r="43" spans="1:5" x14ac:dyDescent="0.3">
      <c r="A43" s="3" t="str">
        <f t="shared" si="23"/>
        <v>team6</v>
      </c>
      <c r="B43" s="3" t="str">
        <f t="shared" si="24"/>
        <v>team5</v>
      </c>
      <c r="C43" s="13"/>
      <c r="D43" s="13" t="s">
        <v>11</v>
      </c>
      <c r="E43" s="13"/>
    </row>
    <row r="44" spans="1:5" x14ac:dyDescent="0.3">
      <c r="A44" s="3" t="str">
        <f t="shared" si="23"/>
        <v>team2</v>
      </c>
      <c r="B44" s="3" t="str">
        <f t="shared" si="24"/>
        <v>team4</v>
      </c>
      <c r="C44" s="13"/>
      <c r="D44" s="13" t="s">
        <v>11</v>
      </c>
      <c r="E44" s="13"/>
    </row>
    <row r="46" spans="1:5" x14ac:dyDescent="0.3">
      <c r="A46" s="6" t="s">
        <v>29</v>
      </c>
    </row>
    <row r="47" spans="1:5" x14ac:dyDescent="0.3">
      <c r="A47" s="3" t="str">
        <f t="shared" ref="A47:B61" si="25">A13</f>
        <v>team2</v>
      </c>
      <c r="B47" s="3" t="str">
        <f t="shared" si="25"/>
        <v>team1</v>
      </c>
      <c r="C47" s="13"/>
      <c r="D47" s="13" t="s">
        <v>11</v>
      </c>
      <c r="E47" s="13"/>
    </row>
    <row r="48" spans="1:5" x14ac:dyDescent="0.3">
      <c r="A48" s="3" t="str">
        <f t="shared" si="25"/>
        <v>team4</v>
      </c>
      <c r="B48" s="3" t="str">
        <f t="shared" si="25"/>
        <v>team5</v>
      </c>
      <c r="C48" s="13"/>
      <c r="D48" s="13" t="s">
        <v>11</v>
      </c>
      <c r="E48" s="13"/>
    </row>
    <row r="49" spans="1:5" x14ac:dyDescent="0.3">
      <c r="A49" s="3" t="str">
        <f t="shared" si="25"/>
        <v>team3</v>
      </c>
      <c r="B49" s="3" t="str">
        <f t="shared" si="25"/>
        <v>team6</v>
      </c>
      <c r="C49" s="13"/>
      <c r="D49" s="13" t="s">
        <v>11</v>
      </c>
      <c r="E49" s="13"/>
    </row>
    <row r="50" spans="1:5" x14ac:dyDescent="0.3">
      <c r="A50" s="3" t="str">
        <f t="shared" si="25"/>
        <v>team2</v>
      </c>
      <c r="B50" s="3" t="str">
        <f t="shared" si="25"/>
        <v>team5</v>
      </c>
      <c r="C50" s="13"/>
      <c r="D50" s="13" t="s">
        <v>11</v>
      </c>
      <c r="E50" s="13"/>
    </row>
    <row r="51" spans="1:5" x14ac:dyDescent="0.3">
      <c r="A51" s="3" t="str">
        <f t="shared" si="25"/>
        <v>team3</v>
      </c>
      <c r="B51" s="3" t="str">
        <f t="shared" si="25"/>
        <v>team4</v>
      </c>
      <c r="C51" s="13"/>
      <c r="D51" s="13" t="s">
        <v>11</v>
      </c>
      <c r="E51" s="13"/>
    </row>
    <row r="52" spans="1:5" x14ac:dyDescent="0.3">
      <c r="A52" s="3" t="str">
        <f t="shared" si="25"/>
        <v>team6</v>
      </c>
      <c r="B52" s="3" t="str">
        <f t="shared" si="25"/>
        <v>team1</v>
      </c>
      <c r="C52" s="13"/>
      <c r="D52" s="13" t="s">
        <v>11</v>
      </c>
      <c r="E52" s="13"/>
    </row>
    <row r="53" spans="1:5" x14ac:dyDescent="0.3">
      <c r="A53" s="3" t="str">
        <f t="shared" si="25"/>
        <v>team2</v>
      </c>
      <c r="B53" s="3" t="str">
        <f t="shared" si="25"/>
        <v>team3</v>
      </c>
      <c r="C53" s="13"/>
      <c r="D53" s="13" t="s">
        <v>11</v>
      </c>
      <c r="E53" s="13"/>
    </row>
    <row r="54" spans="1:5" x14ac:dyDescent="0.3">
      <c r="A54" s="3" t="str">
        <f t="shared" si="25"/>
        <v>team1</v>
      </c>
      <c r="B54" s="3" t="str">
        <f t="shared" si="25"/>
        <v>team5</v>
      </c>
      <c r="C54" s="13"/>
      <c r="D54" s="13" t="s">
        <v>11</v>
      </c>
      <c r="E54" s="13"/>
    </row>
    <row r="55" spans="1:5" x14ac:dyDescent="0.3">
      <c r="A55" s="3" t="str">
        <f t="shared" si="25"/>
        <v>team6</v>
      </c>
      <c r="B55" s="3" t="str">
        <f t="shared" si="25"/>
        <v>team4</v>
      </c>
      <c r="C55" s="13"/>
      <c r="D55" s="13" t="s">
        <v>11</v>
      </c>
      <c r="E55" s="13"/>
    </row>
    <row r="56" spans="1:5" x14ac:dyDescent="0.3">
      <c r="A56" s="3" t="str">
        <f t="shared" si="25"/>
        <v>team5</v>
      </c>
      <c r="B56" s="3" t="str">
        <f t="shared" si="25"/>
        <v>team3</v>
      </c>
      <c r="C56" s="13"/>
      <c r="D56" s="13" t="s">
        <v>11</v>
      </c>
      <c r="E56" s="13"/>
    </row>
    <row r="57" spans="1:5" x14ac:dyDescent="0.3">
      <c r="A57" s="3" t="str">
        <f t="shared" si="25"/>
        <v>team4</v>
      </c>
      <c r="B57" s="3" t="str">
        <f t="shared" si="25"/>
        <v>team1</v>
      </c>
      <c r="C57" s="13"/>
      <c r="D57" s="13" t="s">
        <v>11</v>
      </c>
      <c r="E57" s="13"/>
    </row>
    <row r="58" spans="1:5" x14ac:dyDescent="0.3">
      <c r="A58" s="3" t="str">
        <f t="shared" si="25"/>
        <v>team6</v>
      </c>
      <c r="B58" s="3" t="str">
        <f t="shared" si="25"/>
        <v>team2</v>
      </c>
      <c r="C58" s="13"/>
      <c r="D58" s="13" t="s">
        <v>11</v>
      </c>
      <c r="E58" s="13"/>
    </row>
    <row r="59" spans="1:5" x14ac:dyDescent="0.3">
      <c r="A59" s="3" t="str">
        <f t="shared" si="25"/>
        <v>team1</v>
      </c>
      <c r="B59" s="3" t="str">
        <f t="shared" si="25"/>
        <v>team3</v>
      </c>
      <c r="C59" s="13"/>
      <c r="D59" s="13" t="s">
        <v>11</v>
      </c>
      <c r="E59" s="13"/>
    </row>
    <row r="60" spans="1:5" x14ac:dyDescent="0.3">
      <c r="A60" s="3" t="str">
        <f t="shared" si="25"/>
        <v>team5</v>
      </c>
      <c r="B60" s="3" t="str">
        <f t="shared" si="25"/>
        <v>team6</v>
      </c>
      <c r="C60" s="13"/>
      <c r="D60" s="13" t="s">
        <v>11</v>
      </c>
      <c r="E60" s="13"/>
    </row>
    <row r="61" spans="1:5" x14ac:dyDescent="0.3">
      <c r="A61" s="3" t="str">
        <f t="shared" si="25"/>
        <v>team4</v>
      </c>
      <c r="B61" s="3" t="str">
        <f t="shared" si="25"/>
        <v>team2</v>
      </c>
      <c r="C61" s="13"/>
      <c r="D61" s="13" t="s">
        <v>11</v>
      </c>
      <c r="E61" s="13"/>
    </row>
    <row r="63" spans="1:5" x14ac:dyDescent="0.3">
      <c r="A63" s="6" t="s">
        <v>30</v>
      </c>
    </row>
    <row r="64" spans="1:5" x14ac:dyDescent="0.3">
      <c r="A64" s="3" t="str">
        <f t="shared" ref="A64:B78" si="26">A30</f>
        <v>team1</v>
      </c>
      <c r="B64" s="3" t="str">
        <f t="shared" si="26"/>
        <v>team2</v>
      </c>
      <c r="C64" s="13"/>
      <c r="D64" s="13" t="s">
        <v>11</v>
      </c>
      <c r="E64" s="13"/>
    </row>
    <row r="65" spans="1:5" x14ac:dyDescent="0.3">
      <c r="A65" s="3" t="str">
        <f t="shared" si="26"/>
        <v>team5</v>
      </c>
      <c r="B65" s="3" t="str">
        <f t="shared" si="26"/>
        <v>team4</v>
      </c>
      <c r="C65" s="13"/>
      <c r="D65" s="13" t="s">
        <v>11</v>
      </c>
      <c r="E65" s="13"/>
    </row>
    <row r="66" spans="1:5" x14ac:dyDescent="0.3">
      <c r="A66" s="3" t="str">
        <f t="shared" si="26"/>
        <v>team6</v>
      </c>
      <c r="B66" s="3" t="str">
        <f t="shared" si="26"/>
        <v>team3</v>
      </c>
      <c r="C66" s="13"/>
      <c r="D66" s="13" t="s">
        <v>11</v>
      </c>
      <c r="E66" s="13"/>
    </row>
    <row r="67" spans="1:5" x14ac:dyDescent="0.3">
      <c r="A67" s="3" t="str">
        <f t="shared" si="26"/>
        <v>team5</v>
      </c>
      <c r="B67" s="3" t="str">
        <f t="shared" si="26"/>
        <v>team2</v>
      </c>
      <c r="C67" s="13"/>
      <c r="D67" s="13" t="s">
        <v>11</v>
      </c>
      <c r="E67" s="13"/>
    </row>
    <row r="68" spans="1:5" x14ac:dyDescent="0.3">
      <c r="A68" s="3" t="str">
        <f t="shared" si="26"/>
        <v>team4</v>
      </c>
      <c r="B68" s="3" t="str">
        <f t="shared" si="26"/>
        <v>team3</v>
      </c>
      <c r="C68" s="13"/>
      <c r="D68" s="13" t="s">
        <v>11</v>
      </c>
      <c r="E68" s="13"/>
    </row>
    <row r="69" spans="1:5" x14ac:dyDescent="0.3">
      <c r="A69" s="3" t="str">
        <f t="shared" si="26"/>
        <v>team1</v>
      </c>
      <c r="B69" s="3" t="str">
        <f t="shared" si="26"/>
        <v>team6</v>
      </c>
      <c r="C69" s="13"/>
      <c r="D69" s="13" t="s">
        <v>11</v>
      </c>
      <c r="E69" s="13"/>
    </row>
    <row r="70" spans="1:5" x14ac:dyDescent="0.3">
      <c r="A70" s="3" t="str">
        <f t="shared" si="26"/>
        <v>team3</v>
      </c>
      <c r="B70" s="3" t="str">
        <f t="shared" si="26"/>
        <v>team2</v>
      </c>
      <c r="C70" s="13"/>
      <c r="D70" s="13" t="s">
        <v>11</v>
      </c>
      <c r="E70" s="13"/>
    </row>
    <row r="71" spans="1:5" x14ac:dyDescent="0.3">
      <c r="A71" s="3" t="str">
        <f t="shared" si="26"/>
        <v>team5</v>
      </c>
      <c r="B71" s="3" t="str">
        <f t="shared" si="26"/>
        <v>team1</v>
      </c>
      <c r="C71" s="13"/>
      <c r="D71" s="13" t="s">
        <v>11</v>
      </c>
      <c r="E71" s="13"/>
    </row>
    <row r="72" spans="1:5" x14ac:dyDescent="0.3">
      <c r="A72" s="3" t="str">
        <f t="shared" si="26"/>
        <v>team4</v>
      </c>
      <c r="B72" s="3" t="str">
        <f t="shared" si="26"/>
        <v>team6</v>
      </c>
      <c r="C72" s="13"/>
      <c r="D72" s="13" t="s">
        <v>11</v>
      </c>
      <c r="E72" s="13"/>
    </row>
    <row r="73" spans="1:5" x14ac:dyDescent="0.3">
      <c r="A73" s="3" t="str">
        <f t="shared" si="26"/>
        <v>team3</v>
      </c>
      <c r="B73" s="3" t="str">
        <f t="shared" si="26"/>
        <v>team5</v>
      </c>
      <c r="C73" s="13"/>
      <c r="D73" s="13" t="s">
        <v>11</v>
      </c>
      <c r="E73" s="13"/>
    </row>
    <row r="74" spans="1:5" x14ac:dyDescent="0.3">
      <c r="A74" s="3" t="str">
        <f t="shared" si="26"/>
        <v>team1</v>
      </c>
      <c r="B74" s="3" t="str">
        <f t="shared" si="26"/>
        <v>team4</v>
      </c>
      <c r="C74" s="13"/>
      <c r="D74" s="13" t="s">
        <v>11</v>
      </c>
      <c r="E74" s="13"/>
    </row>
    <row r="75" spans="1:5" x14ac:dyDescent="0.3">
      <c r="A75" s="3" t="str">
        <f t="shared" si="26"/>
        <v>team2</v>
      </c>
      <c r="B75" s="3" t="str">
        <f t="shared" si="26"/>
        <v>team6</v>
      </c>
      <c r="C75" s="13"/>
      <c r="D75" s="13" t="s">
        <v>11</v>
      </c>
      <c r="E75" s="13"/>
    </row>
    <row r="76" spans="1:5" x14ac:dyDescent="0.3">
      <c r="A76" s="3" t="str">
        <f t="shared" si="26"/>
        <v>team3</v>
      </c>
      <c r="B76" s="3" t="str">
        <f t="shared" si="26"/>
        <v>team1</v>
      </c>
      <c r="C76" s="13"/>
      <c r="D76" s="13" t="s">
        <v>11</v>
      </c>
      <c r="E76" s="13"/>
    </row>
    <row r="77" spans="1:5" x14ac:dyDescent="0.3">
      <c r="A77" s="3" t="str">
        <f t="shared" si="26"/>
        <v>team6</v>
      </c>
      <c r="B77" s="3" t="str">
        <f t="shared" si="26"/>
        <v>team5</v>
      </c>
      <c r="C77" s="13"/>
      <c r="D77" s="13" t="s">
        <v>11</v>
      </c>
      <c r="E77" s="13"/>
    </row>
    <row r="78" spans="1:5" x14ac:dyDescent="0.3">
      <c r="A78" s="3" t="str">
        <f t="shared" si="26"/>
        <v>team2</v>
      </c>
      <c r="B78" s="3" t="str">
        <f t="shared" si="26"/>
        <v>team4</v>
      </c>
      <c r="C78" s="13"/>
      <c r="D78" s="13" t="s">
        <v>11</v>
      </c>
      <c r="E78" s="13"/>
    </row>
  </sheetData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78"/>
  <sheetViews>
    <sheetView workbookViewId="0">
      <selection activeCell="A2" sqref="A2"/>
    </sheetView>
  </sheetViews>
  <sheetFormatPr defaultRowHeight="14.4" x14ac:dyDescent="0.3"/>
  <cols>
    <col min="1" max="1" width="15.88671875" customWidth="1"/>
    <col min="2" max="2" width="16.109375" customWidth="1"/>
    <col min="3" max="5" width="3.88671875" customWidth="1"/>
    <col min="6" max="6" width="8.33203125" customWidth="1"/>
    <col min="7" max="7" width="8.33203125" style="5" customWidth="1"/>
    <col min="8" max="8" width="15.6640625" style="5" customWidth="1"/>
    <col min="9" max="9" width="5" style="5" customWidth="1"/>
    <col min="10" max="16" width="5" customWidth="1"/>
    <col min="17" max="17" width="11.44140625" customWidth="1"/>
    <col min="18" max="18" width="8.88671875" customWidth="1"/>
    <col min="19" max="26" width="9.109375" hidden="1" customWidth="1"/>
    <col min="27" max="27" width="2.6640625" hidden="1" customWidth="1"/>
    <col min="28" max="28" width="9.109375" hidden="1" customWidth="1"/>
  </cols>
  <sheetData>
    <row r="1" spans="1:28" ht="28.8" x14ac:dyDescent="0.55000000000000004">
      <c r="A1" s="4" t="s">
        <v>23</v>
      </c>
    </row>
    <row r="2" spans="1:28" x14ac:dyDescent="0.3">
      <c r="T2" s="14" t="s">
        <v>12</v>
      </c>
      <c r="U2" s="15" t="s">
        <v>13</v>
      </c>
      <c r="V2" s="15" t="s">
        <v>14</v>
      </c>
      <c r="W2" s="15" t="s">
        <v>15</v>
      </c>
      <c r="X2" s="16" t="s">
        <v>16</v>
      </c>
      <c r="Y2" s="17" t="s">
        <v>17</v>
      </c>
      <c r="Z2" s="15" t="s">
        <v>18</v>
      </c>
      <c r="AA2" s="16" t="s">
        <v>19</v>
      </c>
      <c r="AB2" s="5" t="s">
        <v>26</v>
      </c>
    </row>
    <row r="3" spans="1:28" x14ac:dyDescent="0.3">
      <c r="A3" s="6" t="s">
        <v>4</v>
      </c>
      <c r="B3" s="22" t="s">
        <v>31</v>
      </c>
      <c r="S3" s="7" t="str">
        <f t="shared" ref="S3:S8" si="0">A4</f>
        <v>team1</v>
      </c>
      <c r="T3" s="8">
        <f t="array" ref="T3">SUM(($A$13:$A$78=S3)*(ISNUMBER($C$13:$C$78)),($B$13:$B$78=S3)*(ISNUMBER($E$13:$E$78)))</f>
        <v>0</v>
      </c>
      <c r="U3" s="5">
        <f t="array" ref="U3">SUM((home=S3)*(homescore&gt;visitorscore),(visitor=S3)*(visitorscore&gt;homescore))</f>
        <v>0</v>
      </c>
      <c r="V3" s="5">
        <f t="array" ref="V3">SUM((home=S3)*(homescore=visitorscore)*ISNUMBER(visitorscore),(visitor=S3)*(visitorscore=homescore)*ISNUMBER(homescore))</f>
        <v>0</v>
      </c>
      <c r="W3" s="5">
        <f t="array" ref="W3">SUM((home=S3)*(homescore&lt;visitorscore),(visitor=S3)*(visitorscore&lt;homescore))</f>
        <v>0</v>
      </c>
      <c r="X3" s="9">
        <f t="shared" ref="X3" si="1">SUMIF(home,S3,homescore)+SUMIF(visitor,S3,visitorscore)</f>
        <v>0</v>
      </c>
      <c r="Y3" s="10">
        <f t="shared" ref="Y3" si="2">SUMIF(home,S3,visitorscore)+SUMIF(visitor,S3,homescore)</f>
        <v>0</v>
      </c>
      <c r="Z3" s="5">
        <f>X3-Y3</f>
        <v>0</v>
      </c>
      <c r="AA3" s="9">
        <f>U3*Options!$B$2+V3*Options!$B$3+W3*Options!$B$4+VLOOKUP(S3,$A$4:$B$9,2,0)</f>
        <v>0</v>
      </c>
      <c r="AB3">
        <f>X3+Z3*10000+AA3*1000000000</f>
        <v>0</v>
      </c>
    </row>
    <row r="4" spans="1:28" x14ac:dyDescent="0.3">
      <c r="A4" s="3" t="s">
        <v>5</v>
      </c>
      <c r="S4" s="11" t="str">
        <f t="shared" si="0"/>
        <v>team2</v>
      </c>
      <c r="T4" s="8">
        <f t="array" ref="T4">SUM(($A$13:$A$78=S4)*(ISNUMBER($C$13:$C$78)),($B$13:$B$78=S4)*(ISNUMBER($E$13:$E$78)))</f>
        <v>0</v>
      </c>
      <c r="U4" s="5">
        <f t="array" ref="U4">SUM((home=S4)*(homescore&gt;visitorscore),(visitor=S4)*(visitorscore&gt;homescore))</f>
        <v>0</v>
      </c>
      <c r="V4" s="5">
        <f t="array" ref="V4">SUM((home=S4)*(homescore=visitorscore)*ISNUMBER(visitorscore),(visitor=S4)*(visitorscore=homescore)*ISNUMBER(homescore))</f>
        <v>0</v>
      </c>
      <c r="W4" s="5">
        <f t="array" ref="W4">SUM((home=S4)*(homescore&lt;visitorscore),(visitor=S4)*(visitorscore&lt;homescore))</f>
        <v>0</v>
      </c>
      <c r="X4" s="9">
        <f t="shared" ref="X4" si="3">SUMIF(home,S4,homescore)+SUMIF(visitor,S4,visitorscore)</f>
        <v>0</v>
      </c>
      <c r="Y4" s="10">
        <f t="shared" ref="Y4" si="4">SUMIF(home,S4,visitorscore)+SUMIF(visitor,S4,homescore)</f>
        <v>0</v>
      </c>
      <c r="Z4" s="5">
        <f t="shared" ref="Z4:Z8" si="5">X4-Y4</f>
        <v>0</v>
      </c>
      <c r="AA4" s="9">
        <f>U4*Options!$B$2+V4*Options!$B$3+W4*Options!$B$4+VLOOKUP(S4,$A$4:$B$9,2,0)</f>
        <v>0</v>
      </c>
      <c r="AB4">
        <f t="shared" ref="AB4:AB8" si="6">X4+Z4*10000+AA4*1000000000</f>
        <v>0</v>
      </c>
    </row>
    <row r="5" spans="1:28" x14ac:dyDescent="0.3">
      <c r="A5" s="3" t="s">
        <v>6</v>
      </c>
      <c r="S5" s="11" t="str">
        <f t="shared" si="0"/>
        <v>team3</v>
      </c>
      <c r="T5" s="8">
        <f t="array" ref="T5">SUM(($A$13:$A$78=S5)*(ISNUMBER($C$13:$C$78)),($B$13:$B$78=S5)*(ISNUMBER($E$13:$E$78)))</f>
        <v>0</v>
      </c>
      <c r="U5" s="5">
        <f t="array" ref="U5">SUM((home=S5)*(homescore&gt;visitorscore),(visitor=S5)*(visitorscore&gt;homescore))</f>
        <v>0</v>
      </c>
      <c r="V5" s="5">
        <f t="array" ref="V5">SUM((home=S5)*(homescore=visitorscore)*ISNUMBER(visitorscore),(visitor=S5)*(visitorscore=homescore)*ISNUMBER(homescore))</f>
        <v>0</v>
      </c>
      <c r="W5" s="5">
        <f t="array" ref="W5">SUM((home=S5)*(homescore&lt;visitorscore),(visitor=S5)*(visitorscore&lt;homescore))</f>
        <v>0</v>
      </c>
      <c r="X5" s="9">
        <f t="shared" ref="X5" si="7">SUMIF(home,S5,homescore)+SUMIF(visitor,S5,visitorscore)</f>
        <v>0</v>
      </c>
      <c r="Y5" s="10">
        <f t="shared" ref="Y5" si="8">SUMIF(home,S5,visitorscore)+SUMIF(visitor,S5,homescore)</f>
        <v>0</v>
      </c>
      <c r="Z5" s="5">
        <f t="shared" si="5"/>
        <v>0</v>
      </c>
      <c r="AA5" s="9">
        <f>U5*Options!$B$2+V5*Options!$B$3+W5*Options!$B$4+VLOOKUP(S5,$A$4:$B$9,2,0)</f>
        <v>0</v>
      </c>
      <c r="AB5">
        <f t="shared" si="6"/>
        <v>0</v>
      </c>
    </row>
    <row r="6" spans="1:28" x14ac:dyDescent="0.3">
      <c r="A6" s="3" t="s">
        <v>7</v>
      </c>
      <c r="S6" s="11" t="str">
        <f t="shared" si="0"/>
        <v>team4</v>
      </c>
      <c r="T6" s="8">
        <f t="array" ref="T6">SUM(($A$13:$A$78=S6)*(ISNUMBER($C$13:$C$78)),($B$13:$B$78=S6)*(ISNUMBER($E$13:$E$78)))</f>
        <v>0</v>
      </c>
      <c r="U6" s="5">
        <f t="array" ref="U6">SUM((home=S6)*(homescore&gt;visitorscore),(visitor=S6)*(visitorscore&gt;homescore))</f>
        <v>0</v>
      </c>
      <c r="V6" s="5">
        <f t="array" ref="V6">SUM((home=S6)*(homescore=visitorscore)*ISNUMBER(visitorscore),(visitor=S6)*(visitorscore=homescore)*ISNUMBER(homescore))</f>
        <v>0</v>
      </c>
      <c r="W6" s="5">
        <f t="array" ref="W6">SUM((home=S6)*(homescore&lt;visitorscore),(visitor=S6)*(visitorscore&lt;homescore))</f>
        <v>0</v>
      </c>
      <c r="X6" s="9">
        <f t="shared" ref="X6" si="9">SUMIF(home,S6,homescore)+SUMIF(visitor,S6,visitorscore)</f>
        <v>0</v>
      </c>
      <c r="Y6" s="10">
        <f t="shared" ref="Y6" si="10">SUMIF(home,S6,visitorscore)+SUMIF(visitor,S6,homescore)</f>
        <v>0</v>
      </c>
      <c r="Z6" s="5">
        <f t="shared" si="5"/>
        <v>0</v>
      </c>
      <c r="AA6" s="9">
        <f>U6*Options!$B$2+V6*Options!$B$3+W6*Options!$B$4+VLOOKUP(S6,$A$4:$B$9,2,0)</f>
        <v>0</v>
      </c>
      <c r="AB6">
        <f t="shared" si="6"/>
        <v>0</v>
      </c>
    </row>
    <row r="7" spans="1:28" x14ac:dyDescent="0.3">
      <c r="A7" s="3" t="s">
        <v>8</v>
      </c>
      <c r="S7" s="11" t="str">
        <f t="shared" si="0"/>
        <v>team5</v>
      </c>
      <c r="T7" s="8">
        <f t="array" ref="T7">SUM(($A$13:$A$78=S7)*(ISNUMBER($C$13:$C$78)),($B$13:$B$78=S7)*(ISNUMBER($E$13:$E$78)))</f>
        <v>0</v>
      </c>
      <c r="U7" s="5">
        <f t="array" ref="U7">SUM((home=S7)*(homescore&gt;visitorscore),(visitor=S7)*(visitorscore&gt;homescore))</f>
        <v>0</v>
      </c>
      <c r="V7" s="5">
        <f t="array" ref="V7">SUM((home=S7)*(homescore=visitorscore)*ISNUMBER(visitorscore),(visitor=S7)*(visitorscore=homescore)*ISNUMBER(homescore))</f>
        <v>0</v>
      </c>
      <c r="W7" s="5">
        <f t="array" ref="W7">SUM((home=S7)*(homescore&lt;visitorscore),(visitor=S7)*(visitorscore&lt;homescore))</f>
        <v>0</v>
      </c>
      <c r="X7" s="9">
        <f t="shared" ref="X7" si="11">SUMIF(home,S7,homescore)+SUMIF(visitor,S7,visitorscore)</f>
        <v>0</v>
      </c>
      <c r="Y7" s="10">
        <f t="shared" ref="Y7" si="12">SUMIF(home,S7,visitorscore)+SUMIF(visitor,S7,homescore)</f>
        <v>0</v>
      </c>
      <c r="Z7" s="5">
        <f t="shared" si="5"/>
        <v>0</v>
      </c>
      <c r="AA7" s="9">
        <f>U7*Options!$B$2+V7*Options!$B$3+W7*Options!$B$4+VLOOKUP(S7,$A$4:$B$9,2,0)</f>
        <v>0</v>
      </c>
      <c r="AB7">
        <f t="shared" si="6"/>
        <v>0</v>
      </c>
    </row>
    <row r="8" spans="1:28" x14ac:dyDescent="0.3">
      <c r="A8" s="3" t="s">
        <v>9</v>
      </c>
      <c r="S8" s="11" t="str">
        <f t="shared" si="0"/>
        <v>team6</v>
      </c>
      <c r="T8" s="8">
        <f t="array" ref="T8">SUM(($A$13:$A$78=S8)*(ISNUMBER($C$13:$C$78)),($B$13:$B$78=S8)*(ISNUMBER($E$13:$E$78)))</f>
        <v>0</v>
      </c>
      <c r="U8" s="5">
        <f t="array" ref="U8">SUM((home=S8)*(homescore&gt;visitorscore),(visitor=S8)*(visitorscore&gt;homescore))</f>
        <v>0</v>
      </c>
      <c r="V8" s="5">
        <f t="array" ref="V8">SUM((home=S8)*(homescore=visitorscore)*ISNUMBER(visitorscore),(visitor=S8)*(visitorscore=homescore)*ISNUMBER(homescore))</f>
        <v>0</v>
      </c>
      <c r="W8" s="5">
        <f t="array" ref="W8">SUM((home=S8)*(homescore&lt;visitorscore),(visitor=S8)*(visitorscore&lt;homescore))</f>
        <v>0</v>
      </c>
      <c r="X8" s="9">
        <f t="shared" ref="X8" si="13">SUMIF(home,S8,homescore)+SUMIF(visitor,S8,visitorscore)</f>
        <v>0</v>
      </c>
      <c r="Y8" s="10">
        <f t="shared" ref="Y8" si="14">SUMIF(home,S8,visitorscore)+SUMIF(visitor,S8,homescore)</f>
        <v>0</v>
      </c>
      <c r="Z8" s="5">
        <f t="shared" si="5"/>
        <v>0</v>
      </c>
      <c r="AA8" s="9">
        <f>U8*Options!$B$2+V8*Options!$B$3+W8*Options!$B$4+VLOOKUP(S8,$A$4:$B$9,2,0)</f>
        <v>0</v>
      </c>
      <c r="AB8">
        <f t="shared" si="6"/>
        <v>0</v>
      </c>
    </row>
    <row r="9" spans="1:28" x14ac:dyDescent="0.3">
      <c r="A9" s="3" t="s">
        <v>20</v>
      </c>
    </row>
    <row r="12" spans="1:28" x14ac:dyDescent="0.3">
      <c r="A12" s="6" t="s">
        <v>27</v>
      </c>
      <c r="H12" s="12" t="s">
        <v>10</v>
      </c>
    </row>
    <row r="13" spans="1:28" x14ac:dyDescent="0.3">
      <c r="A13" s="3" t="str">
        <f>A5</f>
        <v>team2</v>
      </c>
      <c r="B13" s="3" t="str">
        <f>A4</f>
        <v>team1</v>
      </c>
      <c r="C13" s="13"/>
      <c r="D13" s="13" t="s">
        <v>11</v>
      </c>
      <c r="E13" s="13"/>
      <c r="F13" s="5"/>
    </row>
    <row r="14" spans="1:28" x14ac:dyDescent="0.3">
      <c r="A14" s="3" t="str">
        <f>A7</f>
        <v>team4</v>
      </c>
      <c r="B14" s="3" t="str">
        <f>A8</f>
        <v>team5</v>
      </c>
      <c r="C14" s="13"/>
      <c r="D14" s="13" t="s">
        <v>11</v>
      </c>
      <c r="E14" s="13"/>
      <c r="F14" s="5"/>
      <c r="H14" s="19"/>
      <c r="I14" s="14" t="s">
        <v>12</v>
      </c>
      <c r="J14" s="15" t="s">
        <v>13</v>
      </c>
      <c r="K14" s="15" t="s">
        <v>14</v>
      </c>
      <c r="L14" s="15" t="s">
        <v>15</v>
      </c>
      <c r="M14" s="16" t="s">
        <v>16</v>
      </c>
      <c r="N14" s="17" t="s">
        <v>17</v>
      </c>
      <c r="O14" s="15" t="s">
        <v>18</v>
      </c>
      <c r="P14" s="16" t="s">
        <v>19</v>
      </c>
    </row>
    <row r="15" spans="1:28" x14ac:dyDescent="0.3">
      <c r="A15" s="3" t="str">
        <f>A6</f>
        <v>team3</v>
      </c>
      <c r="B15" s="3" t="str">
        <f>A9</f>
        <v>team6</v>
      </c>
      <c r="C15" s="13"/>
      <c r="D15" s="13" t="s">
        <v>11</v>
      </c>
      <c r="E15" s="13"/>
      <c r="F15" s="5"/>
      <c r="H15" s="18" t="str">
        <f t="array" ref="H15">INDEX($S$3:$S$8,MATCH(LARGE($AB$3:$AB$8-ROW($AB$3:$AB$8)/COUNT($AB$3:$AB$8),ROW(H15)-ROW(H$15)+1),$AB$3:$AB$8-ROW($AB$3:$AB$8)/COUNT($AB$3:$AB$8),0))</f>
        <v>team1</v>
      </c>
      <c r="I15" s="10">
        <f t="shared" ref="I15:I20" si="15">VLOOKUP($H15,$S$3:$AA$8,2,0)</f>
        <v>0</v>
      </c>
      <c r="J15" s="5">
        <f t="shared" ref="J15:J20" si="16">VLOOKUP($H15,$S$3:$AA$8,3,0)</f>
        <v>0</v>
      </c>
      <c r="K15" s="5">
        <f t="shared" ref="K15:K20" si="17">VLOOKUP($H15,$S$3:$AA$8,4,0)</f>
        <v>0</v>
      </c>
      <c r="L15" s="5">
        <f t="shared" ref="L15:L20" si="18">VLOOKUP($H15,$S$3:$AA$8,5,0)</f>
        <v>0</v>
      </c>
      <c r="M15" s="9">
        <f t="shared" ref="M15:M20" si="19">VLOOKUP($H15,$S$3:$AA$8,6,0)</f>
        <v>0</v>
      </c>
      <c r="N15" s="10">
        <f t="shared" ref="N15:N20" si="20">VLOOKUP($H15,$S$3:$AA$8,7,0)</f>
        <v>0</v>
      </c>
      <c r="O15" s="5">
        <f t="shared" ref="O15:O20" si="21">VLOOKUP($H15,$S$3:$AA$8,8,0)</f>
        <v>0</v>
      </c>
      <c r="P15" s="9">
        <f t="shared" ref="P15:P20" si="22">VLOOKUP($H15,$S$3:$AA$8,9,0)</f>
        <v>0</v>
      </c>
    </row>
    <row r="16" spans="1:28" x14ac:dyDescent="0.3">
      <c r="A16" s="3" t="str">
        <f>A5</f>
        <v>team2</v>
      </c>
      <c r="B16" s="3" t="str">
        <f>A8</f>
        <v>team5</v>
      </c>
      <c r="C16" s="13"/>
      <c r="D16" s="13" t="s">
        <v>11</v>
      </c>
      <c r="E16" s="13"/>
      <c r="F16" s="5"/>
      <c r="H16" s="18" t="str">
        <f t="array" ref="H16">INDEX($S$3:$S$8,MATCH(LARGE($AB$3:$AB$8-ROW($AB$3:$AB$8)/COUNT($AB$3:$AB$8),ROW(H16)-ROW(H$15)+1),$AB$3:$AB$8-ROW($AB$3:$AB$8)/COUNT($AB$3:$AB$8),0))</f>
        <v>team2</v>
      </c>
      <c r="I16" s="10">
        <f t="shared" si="15"/>
        <v>0</v>
      </c>
      <c r="J16" s="5">
        <f t="shared" si="16"/>
        <v>0</v>
      </c>
      <c r="K16" s="5">
        <f t="shared" si="17"/>
        <v>0</v>
      </c>
      <c r="L16" s="5">
        <f t="shared" si="18"/>
        <v>0</v>
      </c>
      <c r="M16" s="9">
        <f t="shared" si="19"/>
        <v>0</v>
      </c>
      <c r="N16" s="10">
        <f t="shared" si="20"/>
        <v>0</v>
      </c>
      <c r="O16" s="5">
        <f t="shared" si="21"/>
        <v>0</v>
      </c>
      <c r="P16" s="9">
        <f t="shared" si="22"/>
        <v>0</v>
      </c>
    </row>
    <row r="17" spans="1:16" x14ac:dyDescent="0.3">
      <c r="A17" s="3" t="str">
        <f>A6</f>
        <v>team3</v>
      </c>
      <c r="B17" s="3" t="str">
        <f>A7</f>
        <v>team4</v>
      </c>
      <c r="C17" s="13"/>
      <c r="D17" s="13" t="s">
        <v>11</v>
      </c>
      <c r="E17" s="13"/>
      <c r="F17" s="5"/>
      <c r="H17" s="18" t="str">
        <f t="array" ref="H17">INDEX($S$3:$S$8,MATCH(LARGE($AB$3:$AB$8-ROW($AB$3:$AB$8)/COUNT($AB$3:$AB$8),ROW(H17)-ROW(H$15)+1),$AB$3:$AB$8-ROW($AB$3:$AB$8)/COUNT($AB$3:$AB$8),0))</f>
        <v>team3</v>
      </c>
      <c r="I17" s="10">
        <f t="shared" si="15"/>
        <v>0</v>
      </c>
      <c r="J17" s="5">
        <f t="shared" si="16"/>
        <v>0</v>
      </c>
      <c r="K17" s="5">
        <f t="shared" si="17"/>
        <v>0</v>
      </c>
      <c r="L17" s="5">
        <f t="shared" si="18"/>
        <v>0</v>
      </c>
      <c r="M17" s="9">
        <f t="shared" si="19"/>
        <v>0</v>
      </c>
      <c r="N17" s="10">
        <f t="shared" si="20"/>
        <v>0</v>
      </c>
      <c r="O17" s="5">
        <f t="shared" si="21"/>
        <v>0</v>
      </c>
      <c r="P17" s="9">
        <f t="shared" si="22"/>
        <v>0</v>
      </c>
    </row>
    <row r="18" spans="1:16" x14ac:dyDescent="0.3">
      <c r="A18" s="3" t="str">
        <f>A9</f>
        <v>team6</v>
      </c>
      <c r="B18" s="3" t="str">
        <f>A4</f>
        <v>team1</v>
      </c>
      <c r="C18" s="13"/>
      <c r="D18" s="13" t="s">
        <v>11</v>
      </c>
      <c r="E18" s="13"/>
      <c r="F18" s="5"/>
      <c r="H18" s="18" t="str">
        <f t="array" ref="H18">INDEX($S$3:$S$8,MATCH(LARGE($AB$3:$AB$8-ROW($AB$3:$AB$8)/COUNT($AB$3:$AB$8),ROW(H18)-ROW(H$15)+1),$AB$3:$AB$8-ROW($AB$3:$AB$8)/COUNT($AB$3:$AB$8),0))</f>
        <v>team4</v>
      </c>
      <c r="I18" s="10">
        <f t="shared" si="15"/>
        <v>0</v>
      </c>
      <c r="J18" s="5">
        <f t="shared" si="16"/>
        <v>0</v>
      </c>
      <c r="K18" s="5">
        <f t="shared" si="17"/>
        <v>0</v>
      </c>
      <c r="L18" s="5">
        <f t="shared" si="18"/>
        <v>0</v>
      </c>
      <c r="M18" s="9">
        <f t="shared" si="19"/>
        <v>0</v>
      </c>
      <c r="N18" s="10">
        <f t="shared" si="20"/>
        <v>0</v>
      </c>
      <c r="O18" s="5">
        <f t="shared" si="21"/>
        <v>0</v>
      </c>
      <c r="P18" s="9">
        <f t="shared" si="22"/>
        <v>0</v>
      </c>
    </row>
    <row r="19" spans="1:16" x14ac:dyDescent="0.3">
      <c r="A19" s="3" t="str">
        <f>A5</f>
        <v>team2</v>
      </c>
      <c r="B19" s="3" t="str">
        <f>A6</f>
        <v>team3</v>
      </c>
      <c r="C19" s="13"/>
      <c r="D19" s="13" t="s">
        <v>11</v>
      </c>
      <c r="E19" s="13"/>
      <c r="H19" s="18" t="str">
        <f t="array" ref="H19">INDEX($S$3:$S$8,MATCH(LARGE($AB$3:$AB$8-ROW($AB$3:$AB$8)/COUNT($AB$3:$AB$8),ROW(H19)-ROW(H$15)+1),$AB$3:$AB$8-ROW($AB$3:$AB$8)/COUNT($AB$3:$AB$8),0))</f>
        <v>team5</v>
      </c>
      <c r="I19" s="10">
        <f t="shared" si="15"/>
        <v>0</v>
      </c>
      <c r="J19" s="5">
        <f t="shared" si="16"/>
        <v>0</v>
      </c>
      <c r="K19" s="5">
        <f t="shared" si="17"/>
        <v>0</v>
      </c>
      <c r="L19" s="5">
        <f t="shared" si="18"/>
        <v>0</v>
      </c>
      <c r="M19" s="9">
        <f t="shared" si="19"/>
        <v>0</v>
      </c>
      <c r="N19" s="10">
        <f t="shared" si="20"/>
        <v>0</v>
      </c>
      <c r="O19" s="5">
        <f t="shared" si="21"/>
        <v>0</v>
      </c>
      <c r="P19" s="9">
        <f t="shared" si="22"/>
        <v>0</v>
      </c>
    </row>
    <row r="20" spans="1:16" x14ac:dyDescent="0.3">
      <c r="A20" s="3" t="str">
        <f>A4</f>
        <v>team1</v>
      </c>
      <c r="B20" s="3" t="str">
        <f>A8</f>
        <v>team5</v>
      </c>
      <c r="C20" s="13"/>
      <c r="D20" s="13" t="s">
        <v>11</v>
      </c>
      <c r="E20" s="13"/>
      <c r="H20" s="18" t="str">
        <f t="array" ref="H20">INDEX($S$3:$S$8,MATCH(LARGE($AB$3:$AB$8-ROW($AB$3:$AB$8)/COUNT($AB$3:$AB$8),ROW(H20)-ROW(H$15)+1),$AB$3:$AB$8-ROW($AB$3:$AB$8)/COUNT($AB$3:$AB$8),0))</f>
        <v>team6</v>
      </c>
      <c r="I20" s="10">
        <f t="shared" si="15"/>
        <v>0</v>
      </c>
      <c r="J20" s="5">
        <f t="shared" si="16"/>
        <v>0</v>
      </c>
      <c r="K20" s="5">
        <f t="shared" si="17"/>
        <v>0</v>
      </c>
      <c r="L20" s="5">
        <f t="shared" si="18"/>
        <v>0</v>
      </c>
      <c r="M20" s="9">
        <f t="shared" si="19"/>
        <v>0</v>
      </c>
      <c r="N20" s="10">
        <f t="shared" si="20"/>
        <v>0</v>
      </c>
      <c r="O20" s="5">
        <f t="shared" si="21"/>
        <v>0</v>
      </c>
      <c r="P20" s="9">
        <f t="shared" si="22"/>
        <v>0</v>
      </c>
    </row>
    <row r="21" spans="1:16" x14ac:dyDescent="0.3">
      <c r="A21" s="3" t="str">
        <f>A9</f>
        <v>team6</v>
      </c>
      <c r="B21" s="3" t="str">
        <f>A7</f>
        <v>team4</v>
      </c>
      <c r="C21" s="13"/>
      <c r="D21" s="13" t="s">
        <v>11</v>
      </c>
      <c r="E21" s="13"/>
    </row>
    <row r="22" spans="1:16" x14ac:dyDescent="0.3">
      <c r="A22" s="3" t="str">
        <f>A8</f>
        <v>team5</v>
      </c>
      <c r="B22" s="3" t="str">
        <f>A6</f>
        <v>team3</v>
      </c>
      <c r="C22" s="13"/>
      <c r="D22" s="13" t="s">
        <v>11</v>
      </c>
      <c r="E22" s="13"/>
    </row>
    <row r="23" spans="1:16" x14ac:dyDescent="0.3">
      <c r="A23" s="3" t="str">
        <f>A7</f>
        <v>team4</v>
      </c>
      <c r="B23" s="3" t="str">
        <f>A4</f>
        <v>team1</v>
      </c>
      <c r="C23" s="13"/>
      <c r="D23" s="13" t="s">
        <v>11</v>
      </c>
      <c r="E23" s="13"/>
    </row>
    <row r="24" spans="1:16" x14ac:dyDescent="0.3">
      <c r="A24" s="3" t="str">
        <f>A9</f>
        <v>team6</v>
      </c>
      <c r="B24" s="3" t="str">
        <f>A5</f>
        <v>team2</v>
      </c>
      <c r="C24" s="13"/>
      <c r="D24" s="13" t="s">
        <v>11</v>
      </c>
      <c r="E24" s="13"/>
    </row>
    <row r="25" spans="1:16" x14ac:dyDescent="0.3">
      <c r="A25" s="3" t="str">
        <f>A4</f>
        <v>team1</v>
      </c>
      <c r="B25" s="3" t="str">
        <f>A6</f>
        <v>team3</v>
      </c>
      <c r="C25" s="13"/>
      <c r="D25" s="13" t="s">
        <v>11</v>
      </c>
      <c r="E25" s="13"/>
    </row>
    <row r="26" spans="1:16" x14ac:dyDescent="0.3">
      <c r="A26" s="3" t="str">
        <f>A8</f>
        <v>team5</v>
      </c>
      <c r="B26" s="3" t="str">
        <f>A9</f>
        <v>team6</v>
      </c>
      <c r="C26" s="13"/>
      <c r="D26" s="13" t="s">
        <v>11</v>
      </c>
      <c r="E26" s="13"/>
    </row>
    <row r="27" spans="1:16" x14ac:dyDescent="0.3">
      <c r="A27" s="3" t="str">
        <f>A7</f>
        <v>team4</v>
      </c>
      <c r="B27" s="3" t="str">
        <f>A5</f>
        <v>team2</v>
      </c>
      <c r="C27" s="13"/>
      <c r="D27" s="13" t="s">
        <v>11</v>
      </c>
      <c r="E27" s="13"/>
    </row>
    <row r="29" spans="1:16" x14ac:dyDescent="0.3">
      <c r="A29" s="6" t="s">
        <v>28</v>
      </c>
    </row>
    <row r="30" spans="1:16" x14ac:dyDescent="0.3">
      <c r="A30" s="3" t="str">
        <f t="shared" ref="A30:A44" si="23">B13</f>
        <v>team1</v>
      </c>
      <c r="B30" s="3" t="str">
        <f t="shared" ref="B30:B44" si="24">A13</f>
        <v>team2</v>
      </c>
      <c r="C30" s="13"/>
      <c r="D30" s="13" t="s">
        <v>11</v>
      </c>
      <c r="E30" s="13"/>
    </row>
    <row r="31" spans="1:16" x14ac:dyDescent="0.3">
      <c r="A31" s="3" t="str">
        <f t="shared" si="23"/>
        <v>team5</v>
      </c>
      <c r="B31" s="3" t="str">
        <f t="shared" si="24"/>
        <v>team4</v>
      </c>
      <c r="C31" s="13"/>
      <c r="D31" s="13" t="s">
        <v>11</v>
      </c>
      <c r="E31" s="13"/>
    </row>
    <row r="32" spans="1:16" x14ac:dyDescent="0.3">
      <c r="A32" s="3" t="str">
        <f t="shared" si="23"/>
        <v>team6</v>
      </c>
      <c r="B32" s="3" t="str">
        <f t="shared" si="24"/>
        <v>team3</v>
      </c>
      <c r="C32" s="13"/>
      <c r="D32" s="13" t="s">
        <v>11</v>
      </c>
      <c r="E32" s="13"/>
    </row>
    <row r="33" spans="1:5" x14ac:dyDescent="0.3">
      <c r="A33" s="3" t="str">
        <f t="shared" si="23"/>
        <v>team5</v>
      </c>
      <c r="B33" s="3" t="str">
        <f t="shared" si="24"/>
        <v>team2</v>
      </c>
      <c r="C33" s="13"/>
      <c r="D33" s="13" t="s">
        <v>11</v>
      </c>
      <c r="E33" s="13"/>
    </row>
    <row r="34" spans="1:5" x14ac:dyDescent="0.3">
      <c r="A34" s="3" t="str">
        <f t="shared" si="23"/>
        <v>team4</v>
      </c>
      <c r="B34" s="3" t="str">
        <f t="shared" si="24"/>
        <v>team3</v>
      </c>
      <c r="C34" s="13"/>
      <c r="D34" s="13" t="s">
        <v>11</v>
      </c>
      <c r="E34" s="13"/>
    </row>
    <row r="35" spans="1:5" x14ac:dyDescent="0.3">
      <c r="A35" s="3" t="str">
        <f t="shared" si="23"/>
        <v>team1</v>
      </c>
      <c r="B35" s="3" t="str">
        <f t="shared" si="24"/>
        <v>team6</v>
      </c>
      <c r="C35" s="13"/>
      <c r="D35" s="13" t="s">
        <v>11</v>
      </c>
      <c r="E35" s="13"/>
    </row>
    <row r="36" spans="1:5" x14ac:dyDescent="0.3">
      <c r="A36" s="3" t="str">
        <f t="shared" si="23"/>
        <v>team3</v>
      </c>
      <c r="B36" s="3" t="str">
        <f t="shared" si="24"/>
        <v>team2</v>
      </c>
      <c r="C36" s="13"/>
      <c r="D36" s="13" t="s">
        <v>11</v>
      </c>
      <c r="E36" s="13"/>
    </row>
    <row r="37" spans="1:5" x14ac:dyDescent="0.3">
      <c r="A37" s="3" t="str">
        <f t="shared" si="23"/>
        <v>team5</v>
      </c>
      <c r="B37" s="3" t="str">
        <f t="shared" si="24"/>
        <v>team1</v>
      </c>
      <c r="C37" s="13"/>
      <c r="D37" s="13" t="s">
        <v>11</v>
      </c>
      <c r="E37" s="13"/>
    </row>
    <row r="38" spans="1:5" x14ac:dyDescent="0.3">
      <c r="A38" s="3" t="str">
        <f t="shared" si="23"/>
        <v>team4</v>
      </c>
      <c r="B38" s="3" t="str">
        <f t="shared" si="24"/>
        <v>team6</v>
      </c>
      <c r="C38" s="13"/>
      <c r="D38" s="13" t="s">
        <v>11</v>
      </c>
      <c r="E38" s="13"/>
    </row>
    <row r="39" spans="1:5" x14ac:dyDescent="0.3">
      <c r="A39" s="3" t="str">
        <f t="shared" si="23"/>
        <v>team3</v>
      </c>
      <c r="B39" s="3" t="str">
        <f t="shared" si="24"/>
        <v>team5</v>
      </c>
      <c r="C39" s="13"/>
      <c r="D39" s="13" t="s">
        <v>11</v>
      </c>
      <c r="E39" s="13"/>
    </row>
    <row r="40" spans="1:5" x14ac:dyDescent="0.3">
      <c r="A40" s="3" t="str">
        <f t="shared" si="23"/>
        <v>team1</v>
      </c>
      <c r="B40" s="3" t="str">
        <f t="shared" si="24"/>
        <v>team4</v>
      </c>
      <c r="C40" s="13"/>
      <c r="D40" s="13" t="s">
        <v>11</v>
      </c>
      <c r="E40" s="13"/>
    </row>
    <row r="41" spans="1:5" x14ac:dyDescent="0.3">
      <c r="A41" s="3" t="str">
        <f t="shared" si="23"/>
        <v>team2</v>
      </c>
      <c r="B41" s="3" t="str">
        <f t="shared" si="24"/>
        <v>team6</v>
      </c>
      <c r="C41" s="13"/>
      <c r="D41" s="13" t="s">
        <v>11</v>
      </c>
      <c r="E41" s="13"/>
    </row>
    <row r="42" spans="1:5" x14ac:dyDescent="0.3">
      <c r="A42" s="3" t="str">
        <f t="shared" si="23"/>
        <v>team3</v>
      </c>
      <c r="B42" s="3" t="str">
        <f t="shared" si="24"/>
        <v>team1</v>
      </c>
      <c r="C42" s="13"/>
      <c r="D42" s="13" t="s">
        <v>11</v>
      </c>
      <c r="E42" s="13"/>
    </row>
    <row r="43" spans="1:5" x14ac:dyDescent="0.3">
      <c r="A43" s="3" t="str">
        <f t="shared" si="23"/>
        <v>team6</v>
      </c>
      <c r="B43" s="3" t="str">
        <f t="shared" si="24"/>
        <v>team5</v>
      </c>
      <c r="C43" s="13"/>
      <c r="D43" s="13" t="s">
        <v>11</v>
      </c>
      <c r="E43" s="13"/>
    </row>
    <row r="44" spans="1:5" x14ac:dyDescent="0.3">
      <c r="A44" s="3" t="str">
        <f t="shared" si="23"/>
        <v>team2</v>
      </c>
      <c r="B44" s="3" t="str">
        <f t="shared" si="24"/>
        <v>team4</v>
      </c>
      <c r="C44" s="13"/>
      <c r="D44" s="13" t="s">
        <v>11</v>
      </c>
      <c r="E44" s="13"/>
    </row>
    <row r="46" spans="1:5" x14ac:dyDescent="0.3">
      <c r="A46" s="6" t="s">
        <v>29</v>
      </c>
    </row>
    <row r="47" spans="1:5" x14ac:dyDescent="0.3">
      <c r="A47" s="3" t="str">
        <f t="shared" ref="A47:B61" si="25">A13</f>
        <v>team2</v>
      </c>
      <c r="B47" s="3" t="str">
        <f t="shared" si="25"/>
        <v>team1</v>
      </c>
      <c r="C47" s="13"/>
      <c r="D47" s="13" t="s">
        <v>11</v>
      </c>
      <c r="E47" s="13"/>
    </row>
    <row r="48" spans="1:5" x14ac:dyDescent="0.3">
      <c r="A48" s="3" t="str">
        <f t="shared" si="25"/>
        <v>team4</v>
      </c>
      <c r="B48" s="3" t="str">
        <f t="shared" si="25"/>
        <v>team5</v>
      </c>
      <c r="C48" s="13"/>
      <c r="D48" s="13" t="s">
        <v>11</v>
      </c>
      <c r="E48" s="13"/>
    </row>
    <row r="49" spans="1:5" x14ac:dyDescent="0.3">
      <c r="A49" s="3" t="str">
        <f t="shared" si="25"/>
        <v>team3</v>
      </c>
      <c r="B49" s="3" t="str">
        <f t="shared" si="25"/>
        <v>team6</v>
      </c>
      <c r="C49" s="13"/>
      <c r="D49" s="13" t="s">
        <v>11</v>
      </c>
      <c r="E49" s="13"/>
    </row>
    <row r="50" spans="1:5" x14ac:dyDescent="0.3">
      <c r="A50" s="3" t="str">
        <f t="shared" si="25"/>
        <v>team2</v>
      </c>
      <c r="B50" s="3" t="str">
        <f t="shared" si="25"/>
        <v>team5</v>
      </c>
      <c r="C50" s="13"/>
      <c r="D50" s="13" t="s">
        <v>11</v>
      </c>
      <c r="E50" s="13"/>
    </row>
    <row r="51" spans="1:5" x14ac:dyDescent="0.3">
      <c r="A51" s="3" t="str">
        <f t="shared" si="25"/>
        <v>team3</v>
      </c>
      <c r="B51" s="3" t="str">
        <f t="shared" si="25"/>
        <v>team4</v>
      </c>
      <c r="C51" s="13"/>
      <c r="D51" s="13" t="s">
        <v>11</v>
      </c>
      <c r="E51" s="13"/>
    </row>
    <row r="52" spans="1:5" x14ac:dyDescent="0.3">
      <c r="A52" s="3" t="str">
        <f t="shared" si="25"/>
        <v>team6</v>
      </c>
      <c r="B52" s="3" t="str">
        <f t="shared" si="25"/>
        <v>team1</v>
      </c>
      <c r="C52" s="13"/>
      <c r="D52" s="13" t="s">
        <v>11</v>
      </c>
      <c r="E52" s="13"/>
    </row>
    <row r="53" spans="1:5" x14ac:dyDescent="0.3">
      <c r="A53" s="3" t="str">
        <f t="shared" si="25"/>
        <v>team2</v>
      </c>
      <c r="B53" s="3" t="str">
        <f t="shared" si="25"/>
        <v>team3</v>
      </c>
      <c r="C53" s="13"/>
      <c r="D53" s="13" t="s">
        <v>11</v>
      </c>
      <c r="E53" s="13"/>
    </row>
    <row r="54" spans="1:5" x14ac:dyDescent="0.3">
      <c r="A54" s="3" t="str">
        <f t="shared" si="25"/>
        <v>team1</v>
      </c>
      <c r="B54" s="3" t="str">
        <f t="shared" si="25"/>
        <v>team5</v>
      </c>
      <c r="C54" s="13"/>
      <c r="D54" s="13" t="s">
        <v>11</v>
      </c>
      <c r="E54" s="13"/>
    </row>
    <row r="55" spans="1:5" x14ac:dyDescent="0.3">
      <c r="A55" s="3" t="str">
        <f t="shared" si="25"/>
        <v>team6</v>
      </c>
      <c r="B55" s="3" t="str">
        <f t="shared" si="25"/>
        <v>team4</v>
      </c>
      <c r="C55" s="13"/>
      <c r="D55" s="13" t="s">
        <v>11</v>
      </c>
      <c r="E55" s="13"/>
    </row>
    <row r="56" spans="1:5" x14ac:dyDescent="0.3">
      <c r="A56" s="3" t="str">
        <f t="shared" si="25"/>
        <v>team5</v>
      </c>
      <c r="B56" s="3" t="str">
        <f t="shared" si="25"/>
        <v>team3</v>
      </c>
      <c r="C56" s="13"/>
      <c r="D56" s="13" t="s">
        <v>11</v>
      </c>
      <c r="E56" s="13"/>
    </row>
    <row r="57" spans="1:5" x14ac:dyDescent="0.3">
      <c r="A57" s="3" t="str">
        <f t="shared" si="25"/>
        <v>team4</v>
      </c>
      <c r="B57" s="3" t="str">
        <f t="shared" si="25"/>
        <v>team1</v>
      </c>
      <c r="C57" s="13"/>
      <c r="D57" s="13" t="s">
        <v>11</v>
      </c>
      <c r="E57" s="13"/>
    </row>
    <row r="58" spans="1:5" x14ac:dyDescent="0.3">
      <c r="A58" s="3" t="str">
        <f t="shared" si="25"/>
        <v>team6</v>
      </c>
      <c r="B58" s="3" t="str">
        <f t="shared" si="25"/>
        <v>team2</v>
      </c>
      <c r="C58" s="13"/>
      <c r="D58" s="13" t="s">
        <v>11</v>
      </c>
      <c r="E58" s="13"/>
    </row>
    <row r="59" spans="1:5" x14ac:dyDescent="0.3">
      <c r="A59" s="3" t="str">
        <f t="shared" si="25"/>
        <v>team1</v>
      </c>
      <c r="B59" s="3" t="str">
        <f t="shared" si="25"/>
        <v>team3</v>
      </c>
      <c r="C59" s="13"/>
      <c r="D59" s="13" t="s">
        <v>11</v>
      </c>
      <c r="E59" s="13"/>
    </row>
    <row r="60" spans="1:5" x14ac:dyDescent="0.3">
      <c r="A60" s="3" t="str">
        <f t="shared" si="25"/>
        <v>team5</v>
      </c>
      <c r="B60" s="3" t="str">
        <f t="shared" si="25"/>
        <v>team6</v>
      </c>
      <c r="C60" s="13"/>
      <c r="D60" s="13" t="s">
        <v>11</v>
      </c>
      <c r="E60" s="13"/>
    </row>
    <row r="61" spans="1:5" x14ac:dyDescent="0.3">
      <c r="A61" s="3" t="str">
        <f t="shared" si="25"/>
        <v>team4</v>
      </c>
      <c r="B61" s="3" t="str">
        <f t="shared" si="25"/>
        <v>team2</v>
      </c>
      <c r="C61" s="13"/>
      <c r="D61" s="13" t="s">
        <v>11</v>
      </c>
      <c r="E61" s="13"/>
    </row>
    <row r="63" spans="1:5" x14ac:dyDescent="0.3">
      <c r="A63" s="6" t="s">
        <v>30</v>
      </c>
    </row>
    <row r="64" spans="1:5" x14ac:dyDescent="0.3">
      <c r="A64" s="3" t="str">
        <f t="shared" ref="A64:B78" si="26">A30</f>
        <v>team1</v>
      </c>
      <c r="B64" s="3" t="str">
        <f t="shared" si="26"/>
        <v>team2</v>
      </c>
      <c r="C64" s="13"/>
      <c r="D64" s="13" t="s">
        <v>11</v>
      </c>
      <c r="E64" s="13"/>
    </row>
    <row r="65" spans="1:5" x14ac:dyDescent="0.3">
      <c r="A65" s="3" t="str">
        <f t="shared" si="26"/>
        <v>team5</v>
      </c>
      <c r="B65" s="3" t="str">
        <f t="shared" si="26"/>
        <v>team4</v>
      </c>
      <c r="C65" s="13"/>
      <c r="D65" s="13" t="s">
        <v>11</v>
      </c>
      <c r="E65" s="13"/>
    </row>
    <row r="66" spans="1:5" x14ac:dyDescent="0.3">
      <c r="A66" s="3" t="str">
        <f t="shared" si="26"/>
        <v>team6</v>
      </c>
      <c r="B66" s="3" t="str">
        <f t="shared" si="26"/>
        <v>team3</v>
      </c>
      <c r="C66" s="13"/>
      <c r="D66" s="13" t="s">
        <v>11</v>
      </c>
      <c r="E66" s="13"/>
    </row>
    <row r="67" spans="1:5" x14ac:dyDescent="0.3">
      <c r="A67" s="3" t="str">
        <f t="shared" si="26"/>
        <v>team5</v>
      </c>
      <c r="B67" s="3" t="str">
        <f t="shared" si="26"/>
        <v>team2</v>
      </c>
      <c r="C67" s="13"/>
      <c r="D67" s="13" t="s">
        <v>11</v>
      </c>
      <c r="E67" s="13"/>
    </row>
    <row r="68" spans="1:5" x14ac:dyDescent="0.3">
      <c r="A68" s="3" t="str">
        <f t="shared" si="26"/>
        <v>team4</v>
      </c>
      <c r="B68" s="3" t="str">
        <f t="shared" si="26"/>
        <v>team3</v>
      </c>
      <c r="C68" s="13"/>
      <c r="D68" s="13" t="s">
        <v>11</v>
      </c>
      <c r="E68" s="13"/>
    </row>
    <row r="69" spans="1:5" x14ac:dyDescent="0.3">
      <c r="A69" s="3" t="str">
        <f t="shared" si="26"/>
        <v>team1</v>
      </c>
      <c r="B69" s="3" t="str">
        <f t="shared" si="26"/>
        <v>team6</v>
      </c>
      <c r="C69" s="13"/>
      <c r="D69" s="13" t="s">
        <v>11</v>
      </c>
      <c r="E69" s="13"/>
    </row>
    <row r="70" spans="1:5" x14ac:dyDescent="0.3">
      <c r="A70" s="3" t="str">
        <f t="shared" si="26"/>
        <v>team3</v>
      </c>
      <c r="B70" s="3" t="str">
        <f t="shared" si="26"/>
        <v>team2</v>
      </c>
      <c r="C70" s="13"/>
      <c r="D70" s="13" t="s">
        <v>11</v>
      </c>
      <c r="E70" s="13"/>
    </row>
    <row r="71" spans="1:5" x14ac:dyDescent="0.3">
      <c r="A71" s="3" t="str">
        <f t="shared" si="26"/>
        <v>team5</v>
      </c>
      <c r="B71" s="3" t="str">
        <f t="shared" si="26"/>
        <v>team1</v>
      </c>
      <c r="C71" s="13"/>
      <c r="D71" s="13" t="s">
        <v>11</v>
      </c>
      <c r="E71" s="13"/>
    </row>
    <row r="72" spans="1:5" x14ac:dyDescent="0.3">
      <c r="A72" s="3" t="str">
        <f t="shared" si="26"/>
        <v>team4</v>
      </c>
      <c r="B72" s="3" t="str">
        <f t="shared" si="26"/>
        <v>team6</v>
      </c>
      <c r="C72" s="13"/>
      <c r="D72" s="13" t="s">
        <v>11</v>
      </c>
      <c r="E72" s="13"/>
    </row>
    <row r="73" spans="1:5" x14ac:dyDescent="0.3">
      <c r="A73" s="3" t="str">
        <f t="shared" si="26"/>
        <v>team3</v>
      </c>
      <c r="B73" s="3" t="str">
        <f t="shared" si="26"/>
        <v>team5</v>
      </c>
      <c r="C73" s="13"/>
      <c r="D73" s="13" t="s">
        <v>11</v>
      </c>
      <c r="E73" s="13"/>
    </row>
    <row r="74" spans="1:5" x14ac:dyDescent="0.3">
      <c r="A74" s="3" t="str">
        <f t="shared" si="26"/>
        <v>team1</v>
      </c>
      <c r="B74" s="3" t="str">
        <f t="shared" si="26"/>
        <v>team4</v>
      </c>
      <c r="C74" s="13"/>
      <c r="D74" s="13" t="s">
        <v>11</v>
      </c>
      <c r="E74" s="13"/>
    </row>
    <row r="75" spans="1:5" x14ac:dyDescent="0.3">
      <c r="A75" s="3" t="str">
        <f t="shared" si="26"/>
        <v>team2</v>
      </c>
      <c r="B75" s="3" t="str">
        <f t="shared" si="26"/>
        <v>team6</v>
      </c>
      <c r="C75" s="13"/>
      <c r="D75" s="13" t="s">
        <v>11</v>
      </c>
      <c r="E75" s="13"/>
    </row>
    <row r="76" spans="1:5" x14ac:dyDescent="0.3">
      <c r="A76" s="3" t="str">
        <f t="shared" si="26"/>
        <v>team3</v>
      </c>
      <c r="B76" s="3" t="str">
        <f t="shared" si="26"/>
        <v>team1</v>
      </c>
      <c r="C76" s="13"/>
      <c r="D76" s="13" t="s">
        <v>11</v>
      </c>
      <c r="E76" s="13"/>
    </row>
    <row r="77" spans="1:5" x14ac:dyDescent="0.3">
      <c r="A77" s="3" t="str">
        <f t="shared" si="26"/>
        <v>team6</v>
      </c>
      <c r="B77" s="3" t="str">
        <f t="shared" si="26"/>
        <v>team5</v>
      </c>
      <c r="C77" s="13"/>
      <c r="D77" s="13" t="s">
        <v>11</v>
      </c>
      <c r="E77" s="13"/>
    </row>
    <row r="78" spans="1:5" x14ac:dyDescent="0.3">
      <c r="A78" s="3" t="str">
        <f t="shared" si="26"/>
        <v>team2</v>
      </c>
      <c r="B78" s="3" t="str">
        <f t="shared" si="26"/>
        <v>team4</v>
      </c>
      <c r="C78" s="13"/>
      <c r="D78" s="13" t="s">
        <v>11</v>
      </c>
      <c r="E78" s="13"/>
    </row>
  </sheetData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8"/>
  <sheetViews>
    <sheetView workbookViewId="0">
      <selection activeCell="C14" sqref="C14"/>
    </sheetView>
  </sheetViews>
  <sheetFormatPr defaultRowHeight="14.4" x14ac:dyDescent="0.3"/>
  <cols>
    <col min="1" max="1" width="19.5546875" customWidth="1"/>
    <col min="3" max="3" width="60.109375" customWidth="1"/>
  </cols>
  <sheetData>
    <row r="1" spans="1:3" x14ac:dyDescent="0.3">
      <c r="A1" s="1" t="s">
        <v>0</v>
      </c>
    </row>
    <row r="2" spans="1:3" x14ac:dyDescent="0.3">
      <c r="A2" s="2" t="s">
        <v>1</v>
      </c>
      <c r="B2" s="21">
        <v>3</v>
      </c>
    </row>
    <row r="3" spans="1:3" x14ac:dyDescent="0.3">
      <c r="A3" s="3" t="s">
        <v>2</v>
      </c>
      <c r="B3" s="21">
        <v>1</v>
      </c>
    </row>
    <row r="4" spans="1:3" x14ac:dyDescent="0.3">
      <c r="A4" s="3" t="s">
        <v>3</v>
      </c>
      <c r="B4" s="21">
        <v>0</v>
      </c>
    </row>
    <row r="7" spans="1:3" x14ac:dyDescent="0.3">
      <c r="C7" t="s">
        <v>25</v>
      </c>
    </row>
    <row r="8" spans="1:3" x14ac:dyDescent="0.3">
      <c r="C8" s="20" t="s">
        <v>24</v>
      </c>
    </row>
  </sheetData>
  <sheetProtection password="E87F" sheet="1" objects="1" scenarios="1"/>
  <hyperlinks>
    <hyperlink ref="C8" r:id="rId1" xr:uid="{00000000-0004-0000-0400-000000000000}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16</vt:i4>
      </vt:variant>
    </vt:vector>
  </HeadingPairs>
  <TitlesOfParts>
    <vt:vector size="21" baseType="lpstr">
      <vt:lpstr>GroupA</vt:lpstr>
      <vt:lpstr>GroupB</vt:lpstr>
      <vt:lpstr>GroupC</vt:lpstr>
      <vt:lpstr>GroupD</vt:lpstr>
      <vt:lpstr>Options</vt:lpstr>
      <vt:lpstr>GroupB!home</vt:lpstr>
      <vt:lpstr>GroupC!home</vt:lpstr>
      <vt:lpstr>GroupD!home</vt:lpstr>
      <vt:lpstr>home</vt:lpstr>
      <vt:lpstr>GroupB!homescore</vt:lpstr>
      <vt:lpstr>GroupC!homescore</vt:lpstr>
      <vt:lpstr>GroupD!homescore</vt:lpstr>
      <vt:lpstr>homescore</vt:lpstr>
      <vt:lpstr>GroupB!visitor</vt:lpstr>
      <vt:lpstr>GroupC!visitor</vt:lpstr>
      <vt:lpstr>GroupD!visitor</vt:lpstr>
      <vt:lpstr>visitor</vt:lpstr>
      <vt:lpstr>GroupB!visitorscore</vt:lpstr>
      <vt:lpstr>GroupC!visitorscore</vt:lpstr>
      <vt:lpstr>GroupD!visitorscore</vt:lpstr>
      <vt:lpstr>visitorscore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Podlešák</dc:creator>
  <cp:lastModifiedBy>DELL</cp:lastModifiedBy>
  <dcterms:created xsi:type="dcterms:W3CDTF">2013-06-13T09:53:07Z</dcterms:created>
  <dcterms:modified xsi:type="dcterms:W3CDTF">2025-09-19T18:23:08Z</dcterms:modified>
</cp:coreProperties>
</file>